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anishagriculture-my.sharepoint.com/personal/tusy_lf_dk/Documents/Skrivebord/Materiale til hjemmeside - planteforædlingsudvalget/"/>
    </mc:Choice>
  </mc:AlternateContent>
  <xr:revisionPtr revIDLastSave="38" documentId="13_ncr:1_{9B4B7B2E-2D2C-49C4-ACAD-205C9A5BFCC0}" xr6:coauthVersionLast="47" xr6:coauthVersionMax="47" xr10:uidLastSave="{71C32F5A-B79D-45D2-9341-253E409D966F}"/>
  <bookViews>
    <workbookView xWindow="28695" yWindow="0" windowWidth="29010" windowHeight="23385" xr2:uid="{00000000-000D-0000-FFFF-FFFF00000000}"/>
  </bookViews>
  <sheets>
    <sheet name="Samlet projektøkonomi" sheetId="11" r:id="rId1"/>
    <sheet name="år 1 - delbudget" sheetId="12" r:id="rId2"/>
    <sheet name="år 2 - delbudget" sheetId="16" r:id="rId3"/>
    <sheet name="år 3 - delbudget" sheetId="17" r:id="rId4"/>
    <sheet name="år 4 - delbudget" sheetId="18" r:id="rId5"/>
    <sheet name="Tidsplan" sheetId="19" r:id="rId6"/>
    <sheet name="Data_Out" sheetId="4" state="veryHidden" r:id="rId7"/>
  </sheets>
  <definedNames>
    <definedName name="rng_data_import">Data_Out!$A$1:$AE$2</definedName>
    <definedName name="rng_data_import_proj_del">#REF!</definedName>
    <definedName name="rng_data_import_proj_effects">#REF!</definedName>
    <definedName name="rng_is_application_paf">#REF!</definedName>
    <definedName name="_xlnm.Print_Area" localSheetId="0">'Samlet projektøkonomi'!$A$1:$F$71</definedName>
    <definedName name="_xlnm.Print_Area" localSheetId="5">Tidsplan!$A$1:$S$45</definedName>
    <definedName name="_xlnm.Print_Area" localSheetId="1">'år 1 - delbudget'!$A$1:$F$113</definedName>
    <definedName name="_xlnm.Print_Area" localSheetId="2">'år 2 - delbudget'!$A$1:$F$113</definedName>
    <definedName name="_xlnm.Print_Area" localSheetId="3">'år 3 - delbudget'!$A$1:$F$113</definedName>
    <definedName name="_xlnm.Print_Area" localSheetId="4">'år 4 - delbudget'!$A$1:$F$113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17" l="1"/>
  <c r="F33" i="17"/>
  <c r="F34" i="17"/>
  <c r="F35" i="17"/>
  <c r="F45" i="17"/>
  <c r="F48" i="17" s="1"/>
  <c r="F15" i="17" s="1"/>
  <c r="F18" i="17"/>
  <c r="F28" i="11"/>
  <c r="C106" i="18"/>
  <c r="C107" i="18" s="1"/>
  <c r="D104" i="18"/>
  <c r="D106" i="18" s="1"/>
  <c r="D107" i="18" s="1"/>
  <c r="C104" i="18"/>
  <c r="F88" i="18"/>
  <c r="F20" i="18" s="1"/>
  <c r="F105" i="18" s="1"/>
  <c r="E88" i="18"/>
  <c r="F86" i="18"/>
  <c r="E86" i="18"/>
  <c r="F80" i="18"/>
  <c r="F73" i="18"/>
  <c r="F56" i="18"/>
  <c r="F55" i="18"/>
  <c r="F54" i="18"/>
  <c r="F57" i="18" s="1"/>
  <c r="F16" i="18" s="1"/>
  <c r="F101" i="18" s="1"/>
  <c r="M49" i="18"/>
  <c r="M47" i="18"/>
  <c r="F47" i="18"/>
  <c r="M46" i="18"/>
  <c r="F46" i="18"/>
  <c r="M45" i="18"/>
  <c r="F45" i="18"/>
  <c r="F48" i="18" s="1"/>
  <c r="F15" i="18" s="1"/>
  <c r="F100" i="18" s="1"/>
  <c r="M44" i="18"/>
  <c r="F44" i="18"/>
  <c r="M43" i="18"/>
  <c r="F43" i="18"/>
  <c r="F35" i="18"/>
  <c r="F34" i="18"/>
  <c r="F33" i="18"/>
  <c r="F32" i="18"/>
  <c r="F31" i="18"/>
  <c r="F30" i="18"/>
  <c r="F29" i="18"/>
  <c r="F36" i="18" s="1"/>
  <c r="F14" i="18" s="1"/>
  <c r="F18" i="18"/>
  <c r="F103" i="18" s="1"/>
  <c r="F17" i="18"/>
  <c r="F102" i="18" s="1"/>
  <c r="C106" i="17"/>
  <c r="C107" i="17" s="1"/>
  <c r="D104" i="17"/>
  <c r="D106" i="17" s="1"/>
  <c r="D107" i="17" s="1"/>
  <c r="C104" i="17"/>
  <c r="E86" i="17"/>
  <c r="F86" i="17" s="1"/>
  <c r="F80" i="17"/>
  <c r="F73" i="17"/>
  <c r="F17" i="17" s="1"/>
  <c r="F102" i="17" s="1"/>
  <c r="F56" i="17"/>
  <c r="F55" i="17"/>
  <c r="F54" i="17"/>
  <c r="F57" i="17" s="1"/>
  <c r="M49" i="17"/>
  <c r="M47" i="17"/>
  <c r="F47" i="17"/>
  <c r="M46" i="17"/>
  <c r="F46" i="17"/>
  <c r="M45" i="17"/>
  <c r="M44" i="17"/>
  <c r="F44" i="17"/>
  <c r="M43" i="17"/>
  <c r="F43" i="17"/>
  <c r="F31" i="17"/>
  <c r="F30" i="17"/>
  <c r="F29" i="17"/>
  <c r="F103" i="17"/>
  <c r="C106" i="16"/>
  <c r="C107" i="16" s="1"/>
  <c r="D104" i="16"/>
  <c r="D106" i="16" s="1"/>
  <c r="D107" i="16" s="1"/>
  <c r="C104" i="16"/>
  <c r="E86" i="16"/>
  <c r="F86" i="16" s="1"/>
  <c r="F80" i="16"/>
  <c r="F73" i="16"/>
  <c r="F17" i="16" s="1"/>
  <c r="F102" i="16" s="1"/>
  <c r="F56" i="16"/>
  <c r="F55" i="16"/>
  <c r="F54" i="16"/>
  <c r="M49" i="16"/>
  <c r="M47" i="16"/>
  <c r="F47" i="16"/>
  <c r="M46" i="16"/>
  <c r="F46" i="16"/>
  <c r="M45" i="16"/>
  <c r="F45" i="16"/>
  <c r="M44" i="16"/>
  <c r="F44" i="16"/>
  <c r="M43" i="16"/>
  <c r="F43" i="16"/>
  <c r="F35" i="16"/>
  <c r="F34" i="16"/>
  <c r="F33" i="16"/>
  <c r="F32" i="16"/>
  <c r="F31" i="16"/>
  <c r="F30" i="16"/>
  <c r="F29" i="16"/>
  <c r="F18" i="16"/>
  <c r="F103" i="16" s="1"/>
  <c r="D104" i="12"/>
  <c r="D106" i="12" s="1"/>
  <c r="D107" i="12" s="1"/>
  <c r="C104" i="12"/>
  <c r="C106" i="12" s="1"/>
  <c r="C107" i="12" s="1"/>
  <c r="E86" i="12"/>
  <c r="F86" i="12" s="1"/>
  <c r="F80" i="12"/>
  <c r="F18" i="12" s="1"/>
  <c r="F103" i="12" s="1"/>
  <c r="F73" i="12"/>
  <c r="F17" i="12" s="1"/>
  <c r="F102" i="12" s="1"/>
  <c r="F56" i="12"/>
  <c r="F55" i="12"/>
  <c r="F54" i="12"/>
  <c r="M49" i="12"/>
  <c r="M47" i="12"/>
  <c r="F47" i="12"/>
  <c r="M46" i="12"/>
  <c r="F46" i="12"/>
  <c r="M45" i="12"/>
  <c r="F45" i="12"/>
  <c r="M44" i="12"/>
  <c r="F44" i="12"/>
  <c r="M43" i="12"/>
  <c r="F43" i="12"/>
  <c r="F35" i="12"/>
  <c r="F34" i="12"/>
  <c r="F33" i="12"/>
  <c r="F32" i="12"/>
  <c r="F31" i="12"/>
  <c r="F30" i="12"/>
  <c r="F29" i="12"/>
  <c r="L2" i="4"/>
  <c r="K2" i="4"/>
  <c r="J2" i="4"/>
  <c r="M2" i="4"/>
  <c r="F57" i="16" l="1"/>
  <c r="F16" i="16" s="1"/>
  <c r="F101" i="16" s="1"/>
  <c r="F16" i="17"/>
  <c r="F101" i="17" s="1"/>
  <c r="E101" i="17" s="1"/>
  <c r="B101" i="17" s="1"/>
  <c r="F36" i="17"/>
  <c r="F14" i="17" s="1"/>
  <c r="F100" i="17"/>
  <c r="E100" i="17" s="1"/>
  <c r="B100" i="17" s="1"/>
  <c r="F48" i="16"/>
  <c r="F15" i="16" s="1"/>
  <c r="F100" i="16" s="1"/>
  <c r="F36" i="16"/>
  <c r="F14" i="16" s="1"/>
  <c r="F99" i="16" s="1"/>
  <c r="F27" i="11"/>
  <c r="E102" i="18"/>
  <c r="B102" i="18"/>
  <c r="E103" i="18"/>
  <c r="B103" i="18"/>
  <c r="F19" i="18"/>
  <c r="F21" i="18" s="1"/>
  <c r="F99" i="18"/>
  <c r="E101" i="18"/>
  <c r="B101" i="18"/>
  <c r="E105" i="18"/>
  <c r="B105" i="18"/>
  <c r="E100" i="18"/>
  <c r="B100" i="18" s="1"/>
  <c r="E102" i="17"/>
  <c r="B102" i="17" s="1"/>
  <c r="E103" i="17"/>
  <c r="B103" i="17"/>
  <c r="E100" i="16"/>
  <c r="B100" i="16" s="1"/>
  <c r="E102" i="16"/>
  <c r="B102" i="16"/>
  <c r="E103" i="16"/>
  <c r="B103" i="16"/>
  <c r="E101" i="16"/>
  <c r="B101" i="16" s="1"/>
  <c r="F57" i="12"/>
  <c r="F16" i="12" s="1"/>
  <c r="F36" i="12"/>
  <c r="F14" i="12" s="1"/>
  <c r="F48" i="12"/>
  <c r="F15" i="12" s="1"/>
  <c r="O2" i="4"/>
  <c r="E102" i="12"/>
  <c r="B102" i="12" s="1"/>
  <c r="E103" i="12"/>
  <c r="B103" i="12" s="1"/>
  <c r="F39" i="11"/>
  <c r="F19" i="16" l="1"/>
  <c r="E88" i="16" s="1"/>
  <c r="F88" i="16" s="1"/>
  <c r="F20" i="16" s="1"/>
  <c r="F105" i="16" s="1"/>
  <c r="F99" i="17"/>
  <c r="F104" i="17" s="1"/>
  <c r="F19" i="17"/>
  <c r="E88" i="17" s="1"/>
  <c r="F88" i="17" s="1"/>
  <c r="F20" i="17" s="1"/>
  <c r="F21" i="17" s="1"/>
  <c r="F101" i="12"/>
  <c r="E101" i="12" s="1"/>
  <c r="B101" i="12" s="1"/>
  <c r="F26" i="11"/>
  <c r="F19" i="12"/>
  <c r="F25" i="11"/>
  <c r="F99" i="12"/>
  <c r="E99" i="12" s="1"/>
  <c r="B99" i="12" s="1"/>
  <c r="F24" i="11"/>
  <c r="E99" i="18"/>
  <c r="E104" i="18" s="1"/>
  <c r="E106" i="18" s="1"/>
  <c r="E107" i="18" s="1"/>
  <c r="F104" i="18"/>
  <c r="B99" i="18"/>
  <c r="E99" i="17"/>
  <c r="E104" i="17" s="1"/>
  <c r="E105" i="16"/>
  <c r="B105" i="16" s="1"/>
  <c r="F104" i="16"/>
  <c r="E99" i="16"/>
  <c r="E104" i="16" s="1"/>
  <c r="F21" i="16"/>
  <c r="F100" i="12"/>
  <c r="F104" i="12" l="1"/>
  <c r="E88" i="12"/>
  <c r="F88" i="12" s="1"/>
  <c r="F20" i="12" s="1"/>
  <c r="F105" i="12" s="1"/>
  <c r="E105" i="12" s="1"/>
  <c r="B105" i="12" s="1"/>
  <c r="F30" i="11"/>
  <c r="F105" i="17"/>
  <c r="E105" i="17" s="1"/>
  <c r="E106" i="17" s="1"/>
  <c r="E107" i="17" s="1"/>
  <c r="B99" i="17"/>
  <c r="F29" i="11"/>
  <c r="F106" i="18"/>
  <c r="B104" i="18"/>
  <c r="B104" i="17"/>
  <c r="E106" i="16"/>
  <c r="E107" i="16" s="1"/>
  <c r="B99" i="16"/>
  <c r="B104" i="16"/>
  <c r="F106" i="16"/>
  <c r="E100" i="12"/>
  <c r="E104" i="12" s="1"/>
  <c r="F106" i="12"/>
  <c r="F14" i="11"/>
  <c r="F13" i="11"/>
  <c r="AE2" i="4"/>
  <c r="AC2" i="4"/>
  <c r="Z2" i="4"/>
  <c r="Y2" i="4"/>
  <c r="W2" i="4"/>
  <c r="V2" i="4"/>
  <c r="U2" i="4"/>
  <c r="T2" i="4"/>
  <c r="R2" i="4"/>
  <c r="Q2" i="4"/>
  <c r="A2" i="4"/>
  <c r="X2" i="4"/>
  <c r="S2" i="4"/>
  <c r="F21" i="12" l="1"/>
  <c r="F106" i="17"/>
  <c r="F107" i="17" s="1"/>
  <c r="B105" i="17"/>
  <c r="B106" i="18"/>
  <c r="F107" i="18"/>
  <c r="F107" i="16"/>
  <c r="B106" i="16"/>
  <c r="E106" i="12"/>
  <c r="E107" i="12" s="1"/>
  <c r="B104" i="12"/>
  <c r="B100" i="12"/>
  <c r="F107" i="12"/>
  <c r="F40" i="11"/>
  <c r="E40" i="11" s="1"/>
  <c r="F42" i="11"/>
  <c r="E42" i="11" s="1"/>
  <c r="F43" i="11"/>
  <c r="E43" i="11" s="1"/>
  <c r="D17" i="11"/>
  <c r="C2" i="4" s="1"/>
  <c r="B17" i="11"/>
  <c r="B2" i="4" s="1"/>
  <c r="F16" i="11"/>
  <c r="F15" i="11"/>
  <c r="F12" i="11"/>
  <c r="B106" i="17" l="1"/>
  <c r="F109" i="18"/>
  <c r="B107" i="18"/>
  <c r="F109" i="17"/>
  <c r="B107" i="17"/>
  <c r="F109" i="16"/>
  <c r="B107" i="16"/>
  <c r="B106" i="12"/>
  <c r="B107" i="12"/>
  <c r="F109" i="12"/>
  <c r="H2" i="4"/>
  <c r="F17" i="11"/>
  <c r="D2" i="4" s="1"/>
  <c r="N2" i="4" l="1"/>
  <c r="E2" i="4"/>
  <c r="F2" i="4"/>
  <c r="G2" i="4"/>
  <c r="F31" i="11" l="1"/>
  <c r="P2" i="4" s="1"/>
  <c r="F67" i="11"/>
  <c r="AB2" i="4"/>
  <c r="F44" i="11"/>
  <c r="I2" i="4" l="1"/>
  <c r="F69" i="11"/>
  <c r="F46" i="11"/>
  <c r="E39" i="11"/>
  <c r="E36" i="11"/>
  <c r="AA2" i="4" s="1"/>
  <c r="E37" i="11"/>
  <c r="AD2" i="4"/>
  <c r="E44" i="11" l="1"/>
  <c r="E46" i="11" s="1"/>
</calcChain>
</file>

<file path=xl/sharedStrings.xml><?xml version="1.0" encoding="utf-8"?>
<sst xmlns="http://schemas.openxmlformats.org/spreadsheetml/2006/main" count="722" uniqueCount="222">
  <si>
    <t xml:space="preserve">1.000 kr. </t>
  </si>
  <si>
    <t>Projektets samlede tilskudsgrundlag</t>
  </si>
  <si>
    <t>%</t>
  </si>
  <si>
    <t xml:space="preserve">I alt </t>
  </si>
  <si>
    <t>kontrollinje - skal være 0</t>
  </si>
  <si>
    <t>ansøgt</t>
  </si>
  <si>
    <t>bevilget</t>
  </si>
  <si>
    <t>Andre private tilskud:</t>
  </si>
  <si>
    <t xml:space="preserve">Andre offentlige tilskud </t>
  </si>
  <si>
    <t xml:space="preserve">Indtægter </t>
  </si>
  <si>
    <t>Øvrige projektudgifter</t>
  </si>
  <si>
    <t>Antal 
timer</t>
  </si>
  <si>
    <t>Interne lønudgifter i alt (uden overhead)</t>
  </si>
  <si>
    <t xml:space="preserve">Projektets samlede udgifter </t>
  </si>
  <si>
    <t>application_id</t>
  </si>
  <si>
    <t>proj_grant_basis</t>
  </si>
  <si>
    <t>public_grant_1</t>
  </si>
  <si>
    <t>public_grant_2</t>
  </si>
  <si>
    <t>public_grant_3</t>
  </si>
  <si>
    <t>private_grant_1</t>
  </si>
  <si>
    <t>private_grant_2</t>
  </si>
  <si>
    <t>public_grant_1_amount</t>
  </si>
  <si>
    <t>public_grant_2_amount</t>
  </si>
  <si>
    <t>public_grant_3_amount</t>
  </si>
  <si>
    <t>private_grant_1_amount</t>
  </si>
  <si>
    <t>private_grant_2_amount</t>
  </si>
  <si>
    <t>own_contrib</t>
  </si>
  <si>
    <t>tot_amount</t>
  </si>
  <si>
    <t>exp_incl_vat</t>
  </si>
  <si>
    <t>Projekt-ID (Udfyldes af fonden):</t>
  </si>
  <si>
    <t>int_sal_tot</t>
  </si>
  <si>
    <t>amount_applied</t>
  </si>
  <si>
    <t>Det ansøgte tilskud fra fonden</t>
  </si>
  <si>
    <t xml:space="preserve">Budget </t>
  </si>
  <si>
    <t>3.1 Projektets samlede udgifter i hele projektperioden</t>
  </si>
  <si>
    <t>År</t>
  </si>
  <si>
    <t>I alt</t>
  </si>
  <si>
    <t xml:space="preserve">Andel </t>
  </si>
  <si>
    <t>share_of_proj_grant_basis</t>
  </si>
  <si>
    <t>tot_proj_budget</t>
  </si>
  <si>
    <t>tot_proj_grant</t>
  </si>
  <si>
    <t>tot_proj_grant_share</t>
  </si>
  <si>
    <t>Timeløn før overhead
kr.</t>
  </si>
  <si>
    <r>
      <t xml:space="preserve">Ved andre offentlige eller private tilskud anføres beløbet </t>
    </r>
    <r>
      <rPr>
        <u/>
        <sz val="10"/>
        <color theme="1"/>
        <rFont val="Arial"/>
        <family val="2"/>
      </rPr>
      <t>enten</t>
    </r>
    <r>
      <rPr>
        <sz val="10"/>
        <color theme="1"/>
        <rFont val="Arial"/>
        <family val="2"/>
      </rPr>
      <t xml:space="preserve"> i kolonne C </t>
    </r>
    <r>
      <rPr>
        <u/>
        <sz val="10"/>
        <color theme="1"/>
        <rFont val="Arial"/>
        <family val="2"/>
      </rPr>
      <t>eller</t>
    </r>
    <r>
      <rPr>
        <sz val="10"/>
        <color theme="1"/>
        <rFont val="Arial"/>
        <family val="2"/>
      </rPr>
      <t xml:space="preserve"> D afhængigt af, om beløbet er ansøgt eller bevilget. Der skal derfor kun angives ét tal. </t>
    </r>
  </si>
  <si>
    <t>Ansøger</t>
  </si>
  <si>
    <t>Projektets titel</t>
  </si>
  <si>
    <r>
      <t xml:space="preserve">Projektets samlede tilskudsgrundlag
</t>
    </r>
    <r>
      <rPr>
        <sz val="10"/>
        <color theme="1"/>
        <rFont val="Arial"/>
        <family val="2"/>
      </rPr>
      <t>regnskab og budget</t>
    </r>
  </si>
  <si>
    <t>Det samlede tilskudsgrundlag</t>
  </si>
  <si>
    <t>Udgifter</t>
  </si>
  <si>
    <t xml:space="preserve">Finansiering </t>
  </si>
  <si>
    <t>AP 2:</t>
  </si>
  <si>
    <t>AP 3:</t>
  </si>
  <si>
    <t>AP 4:</t>
  </si>
  <si>
    <t>Udgifter er opgjort uden moms:</t>
  </si>
  <si>
    <t>Udgifter er opgjort med moms:</t>
  </si>
  <si>
    <t>Antal timer</t>
  </si>
  <si>
    <t>Ekstern bistand i alt</t>
  </si>
  <si>
    <t>Øvrige projektudgifter i alt</t>
  </si>
  <si>
    <t>sæt kryds</t>
  </si>
  <si>
    <t>kontrollinje - skal være 0 % / 0</t>
  </si>
  <si>
    <t xml:space="preserve">AP 1: </t>
  </si>
  <si>
    <t>Tallet hentes automatisk fra summen af Ekstern bistand på næste side</t>
  </si>
  <si>
    <t>Tallet hentes automatisk fra summen af Udstyr på næste side</t>
  </si>
  <si>
    <t>Tallet hentes automatisk fra summen af Øvrige projektudgifter på næste side</t>
  </si>
  <si>
    <t>ext_sup_tot</t>
  </si>
  <si>
    <t>equip_tot</t>
  </si>
  <si>
    <t>other_proj_exp_tot</t>
  </si>
  <si>
    <t>proj_inc_tot</t>
  </si>
  <si>
    <t>Hvis projektets arbejdspakker har forskellige lovhjemler grundet samfinansiering med anden tilskudsordning fx. GUDP, skal hjemlen pr. arbejdspakke oplyses.</t>
  </si>
  <si>
    <t>Information om anden tilskud angives, herunder navn på tilskudsgiver o.l.</t>
  </si>
  <si>
    <t>Information om anden tilskud angives, herunder myndighed / tilskudsordningens navn o.l. Eksempel Landbrugsstyrelsen, GUDP, Udviklings- og forskningsaktiviteter</t>
  </si>
  <si>
    <t>Revision</t>
  </si>
  <si>
    <t>Rejseudgifter - ophold, transport, herunder kørsel i egen bil</t>
  </si>
  <si>
    <t xml:space="preserve">Mødeudgifter - lokale og forplejning </t>
  </si>
  <si>
    <t>Titel på arbejdspakke jf. projektbeskrivelsen</t>
  </si>
  <si>
    <t>Timesats, kr.</t>
  </si>
  <si>
    <t xml:space="preserve">Vedr. angivelse af hjemmel for arbejdspakkerne: </t>
  </si>
  <si>
    <t>Der henvises til fondens vejledning om tilskud for nærmere information om tilskudsberettigede udgifter, herunder om moms.</t>
  </si>
  <si>
    <t xml:space="preserve">Rækkehøjden kan ændres, så der kan stå en længere tekst. </t>
  </si>
  <si>
    <t>Navn på planlagt ekstern bistand + nøgleord for opgaven</t>
  </si>
  <si>
    <t>Listen er ikke udtømmende, og der er således også plads til at indsætte andre udgifter.</t>
  </si>
  <si>
    <t>Eventuelle bemærkninger vedr. moms kan indsættes under punkt 3.3</t>
  </si>
  <si>
    <t>3.4 Specifikation af tilskudsgrundlaget for de enkelte arbejdspakker</t>
  </si>
  <si>
    <t>Samlet budget</t>
  </si>
  <si>
    <t>Fondens tilskud</t>
  </si>
  <si>
    <t>Kommentarer til budgetterede udgifter til Øvrige udgifter</t>
  </si>
  <si>
    <t xml:space="preserve">Kommentarer til budgetterede indtægter </t>
  </si>
  <si>
    <t>Kommentarer til budgetterede udgifter til Ekstern bistand</t>
  </si>
  <si>
    <t xml:space="preserve">Projektets budget i bevillingsåret </t>
  </si>
  <si>
    <t>Anden finansiering i form af ”in kind” skal ikke medtages i budgettet, men skal omtales under afsnittet om bemærkninger til projektets budget og finansiering.</t>
  </si>
  <si>
    <t>Indtægter i alt</t>
  </si>
  <si>
    <t>Udgifter før overhead i alt</t>
  </si>
  <si>
    <r>
      <t xml:space="preserve">Kontrol </t>
    </r>
    <r>
      <rPr>
        <sz val="9"/>
        <color theme="1"/>
        <rFont val="Arial"/>
        <family val="2"/>
      </rPr>
      <t>skal være 0</t>
    </r>
  </si>
  <si>
    <t>fast pris *</t>
  </si>
  <si>
    <t xml:space="preserve">Undlad derfor ved udskrift / konvertering til pdf at ændre på sideopsætningen, herunder at anvende skaleringsfunktionen. </t>
  </si>
  <si>
    <t>Tallet hentes automatisk fra summen af indtægter på næste side</t>
  </si>
  <si>
    <t xml:space="preserve">Tilskud fra fonden er offentligt tilskud. Ved andre offentlige tilskud forstås tilskud fra de øvrige produktionsafgiftsfonde, kommuner og regioner, ministerielle tilskudsordninger, EU-ordninger mm. </t>
  </si>
  <si>
    <t>- baggrunden for at alle udgifter ikke finansieres proportionelt</t>
  </si>
  <si>
    <t>Tabellen SKAL ledsages af kommentarer om:</t>
  </si>
  <si>
    <t>De grå felter beregnes automatisk. De øvrige celler skal udfyldes af ansøger.</t>
  </si>
  <si>
    <t>- hvilke udgifter, satser og beløb</t>
  </si>
  <si>
    <t>Vejledning om konvertering af projektøkonomiskemaet fra Excel til pdf - se indsat billede til højre.</t>
  </si>
  <si>
    <t>Nogle af udgifterne skal specificeres nærmere fx materialer, analyser og leje af udstyr.</t>
  </si>
  <si>
    <t xml:space="preserve">Der er fortrykt en række udgifter, som typisk ses på tværs af projekter. </t>
  </si>
  <si>
    <t>I så fald indsættes blot en ekstra række med fx en yderligere materialespecifikation.</t>
  </si>
  <si>
    <t>Overvej om specifikationen af fx materiale-udgifter skal ske på flere selvstændige rækker. Det kan være relevant, hvis der er tale om forskellige typer materialer.</t>
  </si>
  <si>
    <t>Der henvises også til vejledningen om tilskud for nærmere information</t>
  </si>
  <si>
    <t xml:space="preserve">Punktet skal KUN udfyldes, når projektet samfinansieres med andre offentlige midler, og hvor der er udgifter, som ikke samfinansieres proportionelt. Specifikationen skal ske på hovedposter, jf. nedenstående skema. </t>
  </si>
  <si>
    <t>Andre offentligt tilskud</t>
  </si>
  <si>
    <t>Eget bidrag / Andre pri-vate tilskud</t>
  </si>
  <si>
    <r>
      <t xml:space="preserve">Tilskud fra fonden
</t>
    </r>
    <r>
      <rPr>
        <sz val="10"/>
        <color theme="1"/>
        <rFont val="Arial"/>
        <family val="2"/>
      </rPr>
      <t xml:space="preserve">Regnskab / budget </t>
    </r>
  </si>
  <si>
    <t>Værdi efter
1.000 kr.</t>
  </si>
  <si>
    <t>Værdi før afskrivning
1.000 kr.</t>
  </si>
  <si>
    <t>OBS - Fast sidedeling indsat fra fondens side. Oplysningerne vedr. moms skal fremgå på første side af del 3.</t>
  </si>
  <si>
    <t xml:space="preserve">De grå kanter markerer udskriftsområdet. </t>
  </si>
  <si>
    <t xml:space="preserve">ALLE grå felter i dokumentet udfyldes automatisk. </t>
  </si>
  <si>
    <t>(Punktet SKAL udfyldes, når der er budgetteret med overheadudgifter)</t>
  </si>
  <si>
    <t xml:space="preserve">Udgifter / finansiering i form af ”in kind” skal jf. vejledningen om tilskud ikke medtages i budgettet, men omtales i denne del af projektøkonomiskemaet. </t>
  </si>
  <si>
    <t xml:space="preserve">Fonden har lavet en standardopsætning af siderne i form af angivelse af "udskriftsområde".  Det betyder, at det alene er udskriftsområdet, som kommer med ved fysisk udskrift eller ved konvertering/udskrift til pdf. </t>
  </si>
  <si>
    <t xml:space="preserve">Cellen i kontrollinjen skal gå i "0", når tabellen er udfyldt. Dette er et udtryk for, at tilskudsgrundlaget under dette punkt svarer til tilskudsgrundlaget i budgettet ovenfor. </t>
  </si>
  <si>
    <t xml:space="preserve">Kommentarer til samfinansieringen (SKAL kommenteres når ovenstående tabel er udfyldt). </t>
  </si>
  <si>
    <t>Se også afsnittet om samfinansierede projektet i fondens vejledning om tilskud.</t>
  </si>
  <si>
    <t>3.3 Overordnede bemærkninger til projektets udgifter og finansiering</t>
  </si>
  <si>
    <t xml:space="preserve">Der kan indsættes flere rækker, hvis der er behov for det under punkt 3.3 - 3.5.
</t>
  </si>
  <si>
    <r>
      <t xml:space="preserve">Når der søges om tilskud til administrative omkostninger / overhead </t>
    </r>
    <r>
      <rPr>
        <b/>
        <sz val="10"/>
        <color theme="1"/>
        <rFont val="Arial"/>
        <family val="2"/>
      </rPr>
      <t>SKAL</t>
    </r>
    <r>
      <rPr>
        <sz val="10"/>
        <color theme="1"/>
        <rFont val="Arial"/>
        <family val="2"/>
      </rPr>
      <t xml:space="preserve"> det under punkt 3.5 oplyse, hvilke administrative omkostninger/overhead, som finansieres af tilskuddet.</t>
    </r>
  </si>
  <si>
    <t xml:space="preserve">Udgangspunktet er, at det ansøgte projekt søges / bevilges med én hjemmel. </t>
  </si>
  <si>
    <r>
      <t xml:space="preserve">Analyser: </t>
    </r>
    <r>
      <rPr>
        <i/>
        <sz val="10"/>
        <color theme="1"/>
        <rFont val="Arial"/>
        <family val="2"/>
      </rPr>
      <t>Specificer udgifterne her</t>
    </r>
  </si>
  <si>
    <r>
      <t xml:space="preserve">Materialer: </t>
    </r>
    <r>
      <rPr>
        <i/>
        <sz val="10"/>
        <color theme="1"/>
        <rFont val="Arial"/>
        <family val="2"/>
      </rPr>
      <t>Specificer udgifterne her</t>
    </r>
  </si>
  <si>
    <r>
      <t xml:space="preserve">Leje af udstyr: </t>
    </r>
    <r>
      <rPr>
        <i/>
        <sz val="10"/>
        <color theme="1"/>
        <rFont val="Arial"/>
        <family val="2"/>
      </rPr>
      <t>Specificer udgifterne her</t>
    </r>
  </si>
  <si>
    <r>
      <t xml:space="preserve">Studierejser/konferencer: </t>
    </r>
    <r>
      <rPr>
        <i/>
        <sz val="10"/>
        <color theme="1"/>
        <rFont val="Arial"/>
        <family val="2"/>
      </rPr>
      <t>Specificer udgifterne her</t>
    </r>
  </si>
  <si>
    <r>
      <t xml:space="preserve">Leje af faciliteter: </t>
    </r>
    <r>
      <rPr>
        <i/>
        <sz val="10"/>
        <color theme="1"/>
        <rFont val="Arial"/>
        <family val="2"/>
      </rPr>
      <t>Specificer udgifterne her</t>
    </r>
  </si>
  <si>
    <t xml:space="preserve">Ekstern bistand </t>
  </si>
  <si>
    <t>Teknologisk Institut, teknikere, gennemførelse markforsøg, AP 1, 2 og 3</t>
  </si>
  <si>
    <t>Kommunikationsbureau, udarbejdelse af kommunikationsmateriale, AP 5</t>
  </si>
  <si>
    <t>Landmandsværter for forsøg / dataindsamling m.m. Alle AP'er</t>
  </si>
  <si>
    <t>Københavns Universitet, forsker / bidrag til Analyser, AP 3</t>
  </si>
  <si>
    <t>Teknologisk Institut, konsulenter, faglig sparring evaluering af data, AP 4</t>
  </si>
  <si>
    <t>Konsulent - Facilitor for forbrugerevent, AP3</t>
  </si>
  <si>
    <t>* Når der er budgetteret med ekstern bistand til en fast pris, kommenteres opgavens omfang for dermed at kunne vurdere udgiften set i forhold til opgaven, fx at opgaven er baseret på 20 timer.</t>
  </si>
  <si>
    <t xml:space="preserve">Eksempel på specifikationer af udgifter. </t>
  </si>
  <si>
    <t xml:space="preserve">Der kan indsættes flere rækker, hvis der er behov for det, fx under ekstern bistand. OBS Rækkehøjden kan ændres, så der kan stå en længere tekst. </t>
  </si>
  <si>
    <r>
      <t xml:space="preserve">Kravet gælder for </t>
    </r>
    <r>
      <rPr>
        <b/>
        <sz val="10"/>
        <color theme="1"/>
        <rFont val="Arial"/>
        <family val="2"/>
      </rPr>
      <t>alle</t>
    </r>
    <r>
      <rPr>
        <sz val="10"/>
        <color theme="1"/>
        <rFont val="Arial"/>
        <family val="2"/>
      </rPr>
      <t xml:space="preserve"> tilskudsmodtagere.</t>
    </r>
  </si>
  <si>
    <t>Læs nærmere om udgifter til ekstern bistand i fondens vejledning om tilskud, jf. afsnittet om tilskudsberettigede udgifter.</t>
  </si>
  <si>
    <t>Når der er tale om samfinansierede projekter med flere hjemler, skal der tilsvarende i ansøgningsskemaets del 1 i punktet om hjemmel sættes flere krydser.</t>
  </si>
  <si>
    <t>Skriv 'Kapitel 2' for Vidensudveksling og informationsaktiviteter samt rådgivning, 'Kapitel 3 for forskning og udvikling jf. aktivitetsbekendtgørelsen osv.</t>
  </si>
  <si>
    <t>Kommentarer til budgetterede udgifter til Intern løn</t>
  </si>
  <si>
    <t>%-sats</t>
  </si>
  <si>
    <t>Alternativt anføres medarbejderkategorier ved angivelse af udgifter til intern løn. Der skal i så fald anvendes retvisende betegnelser som beskriver kategoriens opgave/status.</t>
  </si>
  <si>
    <t>Interne lønudgifter</t>
  </si>
  <si>
    <t>Løn-udgifter</t>
  </si>
  <si>
    <t>Op til 18 pct. af projektets tilskudsberettigede direkte lønudgifter</t>
  </si>
  <si>
    <t>Medarbejder navn/Alias NN</t>
  </si>
  <si>
    <t>Medarbejderkategori 1 (fx Konsulenter)</t>
  </si>
  <si>
    <t>Kørsel i egen bil er til statens lave takst. Se dog undtagelse i vejledning.</t>
  </si>
  <si>
    <t xml:space="preserve">Overhead </t>
  </si>
  <si>
    <t xml:space="preserve">Direkte udgifter </t>
  </si>
  <si>
    <t>Stillings-
betegnelse/
titel</t>
  </si>
  <si>
    <r>
      <t xml:space="preserve">Under dette punkt </t>
    </r>
    <r>
      <rPr>
        <b/>
        <sz val="10"/>
        <color theme="1"/>
        <rFont val="Arial"/>
        <family val="2"/>
      </rPr>
      <t>skal</t>
    </r>
    <r>
      <rPr>
        <sz val="10"/>
        <color theme="1"/>
        <rFont val="Arial"/>
        <family val="2"/>
      </rPr>
      <t xml:space="preserve"> det oplyses, hvilke overhead udgifter, som finansieres af tilskuddet.</t>
    </r>
  </si>
  <si>
    <t>Indtægter i projektperioden (OBS: negativt fortegn)</t>
  </si>
  <si>
    <t>Overhead som finansieres af projektet</t>
  </si>
  <si>
    <t>F.eks. VIP (Videnskabeligt personale), TAP (Teknisk Administrativt Personale), Konsulenter, teknikere, koordinator/sekretærer, studentermedhjælpere.</t>
  </si>
  <si>
    <t>Op til 44 pct. af projektets tilskudsberettigede direkte udgifter, excl. ekstern bistand</t>
  </si>
  <si>
    <t>Som hovedregel kan overhead maksimalt udgøre 18 pct. af projektets tilskudsberettigede direkte lønudgifter. Støttemodtager må ikke overkompenseres (derfor op til 18%)</t>
  </si>
  <si>
    <t>Direkte udgifter</t>
  </si>
  <si>
    <t>Hvis ansøger budgetterer med udgifter fra en enhed, der har sammenfaldende interesser med ansøger i form af indbyrdes ejerforhold, familiemæssige relationer, bestemmende indflydelse eller en fælles tilknytning til samme større organisatoriske enhed, skal det være kostprisen, der budgetteres og afregnes med.</t>
  </si>
  <si>
    <t>Vejledning om konvertering af projektøkonomiskemaet fra Excel til pdf - se indsat billede til højre</t>
  </si>
  <si>
    <t xml:space="preserve">Ansøgers egenfinansiering </t>
  </si>
  <si>
    <t xml:space="preserve">Begge celler i kontrollinjen skal gå i "0" / "0 %", når budgettet er udfyldt. Dette er et udtryk for, at finansieringen svarer til udgifterne. </t>
  </si>
  <si>
    <t xml:space="preserve">Ved regnskabsaflæggelsen skal der være en tilsvarende omtale. </t>
  </si>
  <si>
    <t xml:space="preserve">Udgifterne under de enkelte hovedposter skal specificeres nedenfor. 
Ved regnskabsaflæggelsen skal der ligeledes ske en specifikation af udgifterne. Specifikationen i tilskudsregnskabet skal være sammenligneligt med budgettet. </t>
  </si>
  <si>
    <t>Medarbejderkategori 2 (fx Teknikere)</t>
  </si>
  <si>
    <t>Konsulent fra ingeniørvirksomhed - faglig sparring, AP4</t>
  </si>
  <si>
    <t>Specifikationen kan fx være hvor mange medarbejdere, der skal deltage.</t>
  </si>
  <si>
    <t xml:space="preserve">OBS - Overvej om tekst og tabeller i pdf-udgaven fremstår hensigtsmæssigt. Falder sideskift fx naturligt, er der blanke sider osv. Hvis ikke så ret til og lav en ny pdf-udgave for derved at gøre ansøgningen mere læsevenlig. </t>
  </si>
  <si>
    <t>Hovedregel</t>
  </si>
  <si>
    <t>Undtagelse</t>
  </si>
  <si>
    <r>
      <t xml:space="preserve">Undtaget fra ovennævnte regel er  
a) offentlige vidensinstitutioner og almennyttige private organisationer, fx GTS-institutter, der udfører uafhængig forsknings- og udviklingsvirksomhed til gavn for offentligheden, og som kan sidestilles med universiteter mv., og 
b) private organisationer mv., der fremmer samfundsmæssige målsætninger gennem aktiviteter til gavn for en bred kreds, og som ikke selv er den umiddelbart begunstigede for tilskuddet
som </t>
    </r>
    <r>
      <rPr>
        <b/>
        <sz val="10"/>
        <color theme="1"/>
        <rFont val="Arial"/>
        <family val="2"/>
      </rPr>
      <t>kan</t>
    </r>
    <r>
      <rPr>
        <sz val="10"/>
        <color theme="1"/>
        <rFont val="Arial"/>
        <family val="2"/>
      </rPr>
      <t xml:space="preserve"> anvende en overheadsats der er </t>
    </r>
    <r>
      <rPr>
        <b/>
        <sz val="10"/>
        <color theme="1"/>
        <rFont val="Arial"/>
        <family val="2"/>
      </rPr>
      <t>op til</t>
    </r>
    <r>
      <rPr>
        <sz val="10"/>
        <color theme="1"/>
        <rFont val="Arial"/>
        <family val="2"/>
      </rPr>
      <t xml:space="preserve"> 44% af de direkte udgifter </t>
    </r>
    <r>
      <rPr>
        <b/>
        <sz val="10"/>
        <color theme="1"/>
        <rFont val="Arial"/>
        <family val="2"/>
      </rPr>
      <t>Excl. ekstern bistand</t>
    </r>
    <r>
      <rPr>
        <sz val="10"/>
        <color theme="1"/>
        <rFont val="Arial"/>
        <family val="2"/>
      </rPr>
      <t xml:space="preserve">. Støttemodtager må ikke overkompenseres (derfor op til 44%)
Ansøger kan </t>
    </r>
    <r>
      <rPr>
        <b/>
        <u/>
        <sz val="10"/>
        <color theme="1"/>
        <rFont val="Arial"/>
        <family val="2"/>
      </rPr>
      <t>kun</t>
    </r>
    <r>
      <rPr>
        <sz val="10"/>
        <color theme="1"/>
        <rFont val="Arial"/>
        <family val="2"/>
      </rPr>
      <t xml:space="preserve"> søge under enten hovedregel (lønudgifter max 18%) eller undtagelse (direte udgifter max 44%) jf. vejledningens afsnit 9.6.</t>
    </r>
  </si>
  <si>
    <t xml:space="preserve">Interne lønudgifter (vejledning afsnit 9.1) udfyldes fra øverste linje og nedefter. </t>
  </si>
  <si>
    <t>Særlige organisationstyper er undtaget herfra (se vejledningen afsnit 9.1), og kan i stedet anvende en beregningsteknisk årsnorm der ikke er lavere end 1374 timer.</t>
  </si>
  <si>
    <t>Vejledning til brug for udfyldelse af skemaet - se teksten nedenfor</t>
  </si>
  <si>
    <t>Anfør navnet på projektmedarbejder (medarbejder kan være anonym, i såfald anføres alias, fx NN1) og titel, samt individuel timesats.</t>
  </si>
  <si>
    <t>Som hovedregel skal der anvendes en beregningsteknisk årsnorm på 1649 timer ved timesatsberegning.</t>
  </si>
  <si>
    <t>Med henvisning til fondens vejledning om tilskud, jf. afsnittet om tilskudsberettigede udgifter og herunder om intern løn (afsnit 9.1), kommenteres på anvendte timesatser, principper for beregningen heraf o.l. Vær opmærksom på, at der skal føres et timeregnskab.</t>
  </si>
  <si>
    <t xml:space="preserve">Ansøger kan slette tekst, når der ikke er budgetteret med den pågældende udgift i det ansøgte projekt. </t>
  </si>
  <si>
    <t>ovh_total_amount</t>
  </si>
  <si>
    <t>ovh_main_rule_pct</t>
  </si>
  <si>
    <t>ovh_main_rule_amount</t>
  </si>
  <si>
    <t>ovh_exception_pct</t>
  </si>
  <si>
    <t>ovh_exception_amount</t>
  </si>
  <si>
    <t>proj_direct_exp</t>
  </si>
  <si>
    <t>3.2 Projektets budget i hele bevillingsperioden</t>
  </si>
  <si>
    <t>3. PROJEKTØKONOMI - bevillingsår 2027</t>
  </si>
  <si>
    <t>3.1 Projektets budget i bevillingsåret: 1. januar - 31. december 2028</t>
  </si>
  <si>
    <t>3.1 Projektets budget i bevillingsåret: 1. januar - 31. december 2027</t>
  </si>
  <si>
    <r>
      <t>3.2 Specifikation</t>
    </r>
    <r>
      <rPr>
        <b/>
        <sz val="11"/>
        <color theme="1"/>
        <rFont val="Calibri"/>
        <family val="2"/>
      </rPr>
      <t xml:space="preserve"> og bemærkninger til de enkelte hovedposter i budgettet</t>
    </r>
  </si>
  <si>
    <t>3.3 Yderligere specifikation af samfinansierede projekter</t>
  </si>
  <si>
    <t>Punkt 3.3 skal KUN udfyldes, når projektet samfinansieres med andre offentlige midler, og hvor der er udgifter fx overhead, som IKKE samfinansieres proportionelt.</t>
  </si>
  <si>
    <t xml:space="preserve">Der kan indsættes flere rækker, hvis der er behov for det under punkt 3.2
</t>
  </si>
  <si>
    <r>
      <rPr>
        <b/>
        <sz val="10"/>
        <color theme="1"/>
        <rFont val="Arial"/>
        <family val="2"/>
      </rPr>
      <t>Når</t>
    </r>
    <r>
      <rPr>
        <sz val="10"/>
        <color theme="1"/>
        <rFont val="Arial"/>
        <family val="2"/>
      </rPr>
      <t xml:space="preserve"> tilskuddet finansierer overhead skal dette fremgå af projektøkonomiskemaet</t>
    </r>
  </si>
  <si>
    <r>
      <t xml:space="preserve">Når der søges om tilskud til administrative omkostninger / overhead </t>
    </r>
    <r>
      <rPr>
        <b/>
        <sz val="10"/>
        <color theme="1"/>
        <rFont val="Arial"/>
        <family val="2"/>
      </rPr>
      <t>SKAL</t>
    </r>
    <r>
      <rPr>
        <sz val="10"/>
        <color theme="1"/>
        <rFont val="Arial"/>
        <family val="2"/>
      </rPr>
      <t xml:space="preserve"> det under punkt 3.2 oplyse, hvilke administrative omkostninger/overhead, som finansieres af tilskuddet.</t>
    </r>
  </si>
  <si>
    <t>3. PROJEKTØKONOMI - bevillingsår 2028</t>
  </si>
  <si>
    <t>3. PROJEKTØKONOMI - bevillingsår 2029</t>
  </si>
  <si>
    <t>3.1 Projektets budget i bevillingsåret: 1. januar - 31. december 2029</t>
  </si>
  <si>
    <t>3. PROJEKTØKONOMI - bevillingsår 2030</t>
  </si>
  <si>
    <t>3.1 Projektets budget i bevillingsåret: 1. januar - 31. december 2030</t>
  </si>
  <si>
    <t>Når projektet samfinansieres med andre offentlige midler, og hvor der er udgifter, som ikke finansieres proportionalt, skal finansieringen specificeres under hvert enkelt delbudget.</t>
  </si>
  <si>
    <t>3. PROJEKTØKONOMI - bevillingsåret 1. januar 2027 - 31. december 20XX</t>
  </si>
  <si>
    <t>AP nr.</t>
  </si>
  <si>
    <t>Navn på arbejdspakke</t>
  </si>
  <si>
    <t>Q1</t>
  </si>
  <si>
    <t>Q2</t>
  </si>
  <si>
    <t>Q3</t>
  </si>
  <si>
    <t>Q4</t>
  </si>
  <si>
    <t>Delopgave/aktivitet</t>
  </si>
  <si>
    <t>X</t>
  </si>
  <si>
    <t>Tidsplan for projektet</t>
  </si>
  <si>
    <t>Udstyr i alt</t>
  </si>
  <si>
    <t>Udstyr (køb af udstyr)</t>
  </si>
  <si>
    <t>Kommentarer til budgetterede udgifter til Udstyr</t>
  </si>
  <si>
    <t xml:space="preserve">Kommentarer til budgetterede udgifter til Udstyr </t>
  </si>
  <si>
    <t xml:space="preserve">Læs nærmere om udgifter til køb af udstyr i fondens vejledning om tilskud jf. afsnittet om tilskudsberettigede udgifter, herunder om afskrivninger. </t>
  </si>
  <si>
    <t>Er der tale om leje af udstyr, skal udgiften medtages under øvrige projektudgifter.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</si>
</sst>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25"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10"/>
      <color theme="1"/>
      <name val="Arial"/>
      <family val="2"/>
    </font>
    <font>
      <b/>
      <sz val="10"/>
      <name val="Arial"/>
      <family val="2"/>
    </font>
    <font>
      <b/>
      <sz val="11"/>
      <color theme="1"/>
      <name val="Calibri"/>
      <family val="2"/>
    </font>
    <font>
      <sz val="11"/>
      <color rgb="FF808080"/>
      <name val="Calibri"/>
      <family val="2"/>
    </font>
    <font>
      <sz val="10"/>
      <name val="Arial"/>
      <family val="2"/>
    </font>
    <font>
      <u/>
      <sz val="10"/>
      <color theme="1"/>
      <name val="Arial"/>
      <family val="2"/>
    </font>
    <font>
      <sz val="10"/>
      <color rgb="FFFF0000"/>
      <name val="Arial"/>
      <family val="2"/>
    </font>
    <font>
      <b/>
      <sz val="9"/>
      <color theme="1"/>
      <name val="Arial"/>
      <family val="2"/>
    </font>
    <font>
      <i/>
      <sz val="10"/>
      <color theme="1"/>
      <name val="Arial"/>
      <family val="2"/>
    </font>
    <font>
      <b/>
      <u/>
      <sz val="10"/>
      <color theme="1"/>
      <name val="Arial"/>
      <family val="2"/>
    </font>
    <font>
      <b/>
      <sz val="12"/>
      <color rgb="FFFF0000"/>
      <name val="Arial"/>
      <family val="2"/>
    </font>
    <font>
      <b/>
      <sz val="10"/>
      <color rgb="FFFF0000"/>
      <name val="Arial"/>
      <family val="2"/>
    </font>
    <font>
      <sz val="12"/>
      <color theme="1"/>
      <name val="Arial"/>
      <family val="2"/>
    </font>
    <font>
      <sz val="20"/>
      <color theme="1"/>
      <name val="Arial"/>
      <family val="2"/>
    </font>
    <font>
      <sz val="12"/>
      <color theme="0"/>
      <name val="Arial"/>
      <family val="2"/>
    </font>
    <font>
      <b/>
      <sz val="20"/>
      <color theme="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9900"/>
        <bgColor indexed="64"/>
      </patternFill>
    </fill>
    <fill>
      <patternFill patternType="solid">
        <fgColor rgb="FF336600"/>
        <bgColor indexed="64"/>
      </patternFill>
    </fill>
  </fills>
  <borders count="22">
    <border>
      <left/>
      <right/>
      <top/>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0" tint="-0.24994659260841701"/>
      </bottom>
      <diagonal/>
    </border>
    <border>
      <left/>
      <right style="medium">
        <color theme="0" tint="-0.24994659260841701"/>
      </right>
      <top/>
      <bottom/>
      <diagonal/>
    </border>
    <border>
      <left style="thin">
        <color auto="1"/>
      </left>
      <right style="thin">
        <color indexed="64"/>
      </right>
      <top/>
      <bottom/>
      <diagonal/>
    </border>
  </borders>
  <cellStyleXfs count="2">
    <xf numFmtId="0" fontId="0" fillId="0" borderId="0"/>
    <xf numFmtId="9" fontId="8" fillId="0" borderId="0" applyFont="0" applyFill="0" applyBorder="0" applyAlignment="0" applyProtection="0"/>
  </cellStyleXfs>
  <cellXfs count="309">
    <xf numFmtId="0" fontId="0" fillId="0" borderId="0" xfId="0"/>
    <xf numFmtId="0" fontId="9" fillId="0" borderId="0" xfId="0" applyFont="1"/>
    <xf numFmtId="0" fontId="0" fillId="0" borderId="0" xfId="0" applyAlignment="1">
      <alignment horizontal="right"/>
    </xf>
    <xf numFmtId="3" fontId="0" fillId="0" borderId="0" xfId="0" applyNumberFormat="1" applyAlignment="1">
      <alignment horizontal="right"/>
    </xf>
    <xf numFmtId="0" fontId="0" fillId="2" borderId="0" xfId="0" applyFill="1"/>
    <xf numFmtId="3" fontId="0" fillId="2" borderId="11" xfId="0" applyNumberFormat="1" applyFill="1" applyBorder="1" applyAlignment="1">
      <alignment horizontal="right"/>
    </xf>
    <xf numFmtId="1" fontId="0" fillId="2" borderId="0" xfId="0" applyNumberFormat="1" applyFill="1" applyAlignment="1">
      <alignment horizontal="right"/>
    </xf>
    <xf numFmtId="9" fontId="0" fillId="2" borderId="0" xfId="1" applyFont="1" applyFill="1" applyAlignment="1">
      <alignment horizontal="right"/>
    </xf>
    <xf numFmtId="0" fontId="0" fillId="3" borderId="4" xfId="0" applyFill="1" applyBorder="1"/>
    <xf numFmtId="0" fontId="0" fillId="3" borderId="4" xfId="0" applyFill="1" applyBorder="1" applyAlignment="1">
      <alignment horizontal="right"/>
    </xf>
    <xf numFmtId="0" fontId="0" fillId="3" borderId="3" xfId="0" applyFill="1" applyBorder="1"/>
    <xf numFmtId="0" fontId="0" fillId="3" borderId="3" xfId="0" applyFill="1" applyBorder="1" applyAlignment="1">
      <alignment horizontal="right"/>
    </xf>
    <xf numFmtId="0" fontId="9" fillId="3" borderId="3" xfId="0" applyFont="1" applyFill="1" applyBorder="1"/>
    <xf numFmtId="0" fontId="0" fillId="0" borderId="0" xfId="0" applyAlignment="1">
      <alignment horizontal="center"/>
    </xf>
    <xf numFmtId="3" fontId="9" fillId="3" borderId="14" xfId="0" applyNumberFormat="1" applyFont="1" applyFill="1" applyBorder="1" applyAlignment="1">
      <alignment horizontal="center" vertical="center"/>
    </xf>
    <xf numFmtId="0" fontId="9" fillId="0" borderId="0" xfId="0" applyFont="1" applyAlignment="1">
      <alignment vertical="center"/>
    </xf>
    <xf numFmtId="0" fontId="9" fillId="0" borderId="15" xfId="0" applyFont="1" applyBorder="1" applyAlignment="1">
      <alignment horizontal="center" vertical="center" wrapText="1"/>
    </xf>
    <xf numFmtId="0" fontId="13" fillId="0" borderId="15" xfId="0" applyFont="1" applyBorder="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right"/>
      <protection locked="0"/>
    </xf>
    <xf numFmtId="0" fontId="9" fillId="0" borderId="0" xfId="0" applyFont="1" applyAlignment="1" applyProtection="1">
      <alignment vertical="center"/>
      <protection locked="0"/>
    </xf>
    <xf numFmtId="0" fontId="0" fillId="0" borderId="0" xfId="0" applyAlignment="1" applyProtection="1">
      <alignment horizontal="left"/>
      <protection locked="0"/>
    </xf>
    <xf numFmtId="0" fontId="0" fillId="0" borderId="0" xfId="0" applyAlignment="1" applyProtection="1">
      <alignment vertical="center"/>
      <protection locked="0"/>
    </xf>
    <xf numFmtId="6" fontId="0" fillId="0" borderId="0" xfId="0" applyNumberFormat="1" applyProtection="1">
      <protection locked="0"/>
    </xf>
    <xf numFmtId="0" fontId="0" fillId="0" borderId="0" xfId="0" applyAlignment="1" applyProtection="1">
      <alignment vertical="top"/>
      <protection locked="0"/>
    </xf>
    <xf numFmtId="0" fontId="0" fillId="0" borderId="19" xfId="0" applyBorder="1" applyProtection="1">
      <protection locked="0"/>
    </xf>
    <xf numFmtId="0" fontId="0" fillId="0" borderId="19" xfId="0" applyBorder="1" applyAlignment="1" applyProtection="1">
      <alignment horizontal="right"/>
      <protection locked="0"/>
    </xf>
    <xf numFmtId="0" fontId="0" fillId="2" borderId="0" xfId="0" applyFill="1" applyAlignment="1">
      <alignment wrapText="1"/>
    </xf>
    <xf numFmtId="0" fontId="0" fillId="0" borderId="0" xfId="0" applyAlignment="1" applyProtection="1">
      <alignment horizontal="center"/>
      <protection locked="0"/>
    </xf>
    <xf numFmtId="3" fontId="0" fillId="2" borderId="0" xfId="0" applyNumberFormat="1" applyFill="1" applyAlignment="1">
      <alignment wrapText="1"/>
    </xf>
    <xf numFmtId="6" fontId="9" fillId="0" borderId="0" xfId="0" applyNumberFormat="1" applyFont="1" applyProtection="1">
      <protection locked="0"/>
    </xf>
    <xf numFmtId="0" fontId="0" fillId="0" borderId="1" xfId="0" applyBorder="1" applyAlignment="1">
      <alignment horizontal="center"/>
    </xf>
    <xf numFmtId="0" fontId="0" fillId="0" borderId="0" xfId="0" applyAlignment="1" applyProtection="1">
      <alignment horizontal="center" vertical="top"/>
      <protection locked="0"/>
    </xf>
    <xf numFmtId="3" fontId="0" fillId="0" borderId="0" xfId="0" applyNumberFormat="1" applyAlignment="1" applyProtection="1">
      <alignment vertical="top"/>
      <protection locked="0"/>
    </xf>
    <xf numFmtId="0" fontId="0" fillId="0" borderId="1" xfId="0" applyBorder="1" applyAlignment="1" applyProtection="1">
      <alignment vertical="top"/>
      <protection locked="0"/>
    </xf>
    <xf numFmtId="0" fontId="0" fillId="0" borderId="15" xfId="0" applyBorder="1" applyAlignment="1">
      <alignment horizontal="right"/>
    </xf>
    <xf numFmtId="0" fontId="0" fillId="0" borderId="1" xfId="0" applyBorder="1" applyAlignment="1">
      <alignment horizontal="right"/>
    </xf>
    <xf numFmtId="9" fontId="0" fillId="0" borderId="0" xfId="1" applyFont="1" applyFill="1" applyAlignment="1">
      <alignment horizontal="right"/>
    </xf>
    <xf numFmtId="0" fontId="0" fillId="0" borderId="0" xfId="0" applyAlignment="1">
      <alignment horizontal="center" vertical="center"/>
    </xf>
    <xf numFmtId="0" fontId="10" fillId="0" borderId="3" xfId="0" applyFont="1" applyBorder="1" applyAlignment="1">
      <alignment vertical="center"/>
    </xf>
    <xf numFmtId="0" fontId="15" fillId="0" borderId="0" xfId="0" applyFont="1" applyAlignment="1" applyProtection="1">
      <alignment horizontal="left"/>
      <protection locked="0"/>
    </xf>
    <xf numFmtId="0" fontId="15" fillId="0" borderId="0" xfId="0" applyFont="1"/>
    <xf numFmtId="0" fontId="9" fillId="4" borderId="0" xfId="0" applyFont="1" applyFill="1"/>
    <xf numFmtId="0" fontId="0" fillId="0" borderId="0" xfId="0" applyAlignment="1">
      <alignment vertical="center"/>
    </xf>
    <xf numFmtId="0" fontId="0" fillId="0" borderId="0" xfId="0" applyAlignment="1">
      <alignment vertical="top"/>
    </xf>
    <xf numFmtId="9" fontId="15" fillId="0" borderId="0" xfId="0" applyNumberFormat="1" applyFont="1" applyAlignment="1">
      <alignment vertical="top"/>
    </xf>
    <xf numFmtId="0" fontId="15" fillId="0" borderId="0" xfId="0" applyFont="1" applyAlignment="1" applyProtection="1">
      <alignment horizontal="left" vertical="top"/>
      <protection locked="0"/>
    </xf>
    <xf numFmtId="0" fontId="0" fillId="3" borderId="3" xfId="0" applyFill="1" applyBorder="1" applyAlignment="1">
      <alignment vertical="top" wrapText="1"/>
    </xf>
    <xf numFmtId="0" fontId="9" fillId="0" borderId="0" xfId="0" applyFont="1" applyAlignment="1">
      <alignment vertical="top" wrapText="1"/>
    </xf>
    <xf numFmtId="0" fontId="9" fillId="0" borderId="15" xfId="0" applyFont="1" applyBorder="1" applyAlignment="1" applyProtection="1">
      <alignment vertical="top" wrapText="1"/>
      <protection locked="0"/>
    </xf>
    <xf numFmtId="0" fontId="9" fillId="0" borderId="20" xfId="0" applyFont="1" applyBorder="1" applyAlignment="1">
      <alignment vertical="top" wrapText="1"/>
    </xf>
    <xf numFmtId="0" fontId="0" fillId="4" borderId="0" xfId="0" applyFill="1" applyProtection="1">
      <protection locked="0"/>
    </xf>
    <xf numFmtId="0" fontId="9" fillId="0" borderId="1" xfId="0" applyFont="1" applyBorder="1" applyAlignment="1" applyProtection="1">
      <alignment vertical="top" wrapText="1"/>
      <protection locked="0"/>
    </xf>
    <xf numFmtId="0" fontId="9" fillId="0" borderId="20" xfId="0" applyFont="1" applyBorder="1" applyAlignment="1" applyProtection="1">
      <alignment horizontal="left" vertical="top" wrapText="1"/>
      <protection locked="0"/>
    </xf>
    <xf numFmtId="0" fontId="9" fillId="0" borderId="0" xfId="0" applyFont="1" applyAlignment="1">
      <alignment horizontal="left" vertical="top" wrapText="1"/>
    </xf>
    <xf numFmtId="0" fontId="9" fillId="0" borderId="20" xfId="0" applyFont="1" applyBorder="1" applyAlignment="1">
      <alignment horizontal="left" vertical="top" wrapText="1"/>
    </xf>
    <xf numFmtId="0" fontId="0" fillId="0" borderId="20" xfId="0" applyBorder="1" applyProtection="1">
      <protection locked="0"/>
    </xf>
    <xf numFmtId="0" fontId="10" fillId="0" borderId="0" xfId="0" applyFont="1" applyAlignment="1">
      <alignment vertical="center"/>
    </xf>
    <xf numFmtId="0" fontId="9" fillId="0" borderId="20" xfId="0" applyFont="1" applyBorder="1" applyAlignment="1">
      <alignment horizontal="center" vertical="center" wrapText="1"/>
    </xf>
    <xf numFmtId="9" fontId="0" fillId="0" borderId="0" xfId="0" applyNumberFormat="1" applyAlignment="1">
      <alignment vertical="top"/>
    </xf>
    <xf numFmtId="9" fontId="0" fillId="0" borderId="20" xfId="0" applyNumberFormat="1" applyBorder="1" applyAlignment="1">
      <alignment horizontal="right"/>
    </xf>
    <xf numFmtId="9" fontId="9" fillId="0" borderId="20" xfId="0" applyNumberFormat="1" applyFont="1" applyBorder="1" applyAlignment="1">
      <alignment horizontal="right"/>
    </xf>
    <xf numFmtId="0" fontId="9" fillId="0" borderId="0" xfId="0" applyFont="1" applyAlignment="1">
      <alignment horizontal="center" vertical="center" wrapText="1"/>
    </xf>
    <xf numFmtId="0" fontId="12" fillId="0" borderId="0" xfId="0" applyFont="1" applyAlignment="1">
      <alignment horizontal="right" vertical="center" wrapText="1"/>
    </xf>
    <xf numFmtId="0" fontId="12" fillId="0" borderId="20" xfId="0" applyFont="1" applyBorder="1" applyAlignment="1">
      <alignment horizontal="right" vertical="center" wrapText="1"/>
    </xf>
    <xf numFmtId="0" fontId="12" fillId="0" borderId="0" xfId="0" applyFont="1" applyAlignment="1">
      <alignment horizontal="right" vertical="center"/>
    </xf>
    <xf numFmtId="3" fontId="9" fillId="0" borderId="20" xfId="0" applyNumberFormat="1" applyFont="1" applyBorder="1" applyAlignment="1">
      <alignment horizontal="center" vertical="center"/>
    </xf>
    <xf numFmtId="49" fontId="0" fillId="3" borderId="10" xfId="0" applyNumberFormat="1" applyFill="1" applyBorder="1" applyAlignment="1">
      <alignment horizontal="center" vertical="center"/>
    </xf>
    <xf numFmtId="3" fontId="0" fillId="0" borderId="20" xfId="0" applyNumberFormat="1" applyBorder="1" applyAlignment="1">
      <alignment horizontal="center" vertical="center"/>
    </xf>
    <xf numFmtId="0" fontId="0" fillId="0" borderId="20" xfId="0" applyBorder="1" applyAlignment="1">
      <alignment horizontal="right"/>
    </xf>
    <xf numFmtId="3" fontId="0" fillId="0" borderId="20" xfId="0" applyNumberFormat="1" applyBorder="1" applyAlignment="1">
      <alignment horizontal="right"/>
    </xf>
    <xf numFmtId="9" fontId="0" fillId="0" borderId="0" xfId="0" applyNumberFormat="1" applyAlignment="1">
      <alignment horizontal="left"/>
    </xf>
    <xf numFmtId="9" fontId="0" fillId="0" borderId="0" xfId="0" applyNumberFormat="1" applyAlignment="1" applyProtection="1">
      <alignment horizontal="left"/>
      <protection locked="0"/>
    </xf>
    <xf numFmtId="0" fontId="0" fillId="0" borderId="0" xfId="0" applyAlignment="1">
      <alignment horizontal="left" vertical="center"/>
    </xf>
    <xf numFmtId="3" fontId="0" fillId="0" borderId="20" xfId="0" applyNumberFormat="1" applyBorder="1" applyAlignment="1" applyProtection="1">
      <alignment horizontal="right"/>
      <protection locked="0"/>
    </xf>
    <xf numFmtId="3" fontId="9" fillId="0" borderId="20" xfId="0" applyNumberFormat="1" applyFont="1" applyBorder="1" applyAlignment="1">
      <alignment horizontal="right"/>
    </xf>
    <xf numFmtId="4" fontId="0" fillId="0" borderId="0" xfId="0" applyNumberFormat="1"/>
    <xf numFmtId="0" fontId="0" fillId="0" borderId="15" xfId="0" applyBorder="1" applyAlignment="1" applyProtection="1">
      <alignment horizontal="center"/>
      <protection locked="0"/>
    </xf>
    <xf numFmtId="9" fontId="0" fillId="0" borderId="20" xfId="1" applyFont="1" applyFill="1" applyBorder="1" applyAlignment="1">
      <alignment horizontal="right"/>
    </xf>
    <xf numFmtId="3" fontId="9" fillId="0" borderId="11" xfId="0" applyNumberFormat="1" applyFont="1" applyBorder="1" applyAlignment="1" applyProtection="1">
      <alignment horizontal="right"/>
      <protection locked="0"/>
    </xf>
    <xf numFmtId="3" fontId="9" fillId="0" borderId="20" xfId="0" applyNumberFormat="1" applyFont="1" applyBorder="1" applyAlignment="1" applyProtection="1">
      <alignment horizontal="right"/>
      <protection locked="0"/>
    </xf>
    <xf numFmtId="3" fontId="0" fillId="0" borderId="11" xfId="0" applyNumberFormat="1" applyBorder="1" applyAlignment="1" applyProtection="1">
      <alignment horizontal="right"/>
      <protection locked="0"/>
    </xf>
    <xf numFmtId="9" fontId="0" fillId="2" borderId="1" xfId="0" applyNumberFormat="1" applyFill="1" applyBorder="1" applyAlignment="1">
      <alignment horizontal="right"/>
    </xf>
    <xf numFmtId="0" fontId="0" fillId="0" borderId="0" xfId="0" applyAlignment="1">
      <alignment wrapText="1"/>
    </xf>
    <xf numFmtId="9" fontId="0" fillId="0" borderId="0" xfId="0" applyNumberFormat="1" applyAlignment="1">
      <alignment horizontal="right"/>
    </xf>
    <xf numFmtId="1" fontId="0" fillId="0" borderId="20" xfId="0" applyNumberFormat="1" applyBorder="1" applyAlignment="1">
      <alignment horizontal="right"/>
    </xf>
    <xf numFmtId="1" fontId="0" fillId="0" borderId="0" xfId="0" applyNumberFormat="1" applyAlignment="1">
      <alignment horizontal="right"/>
    </xf>
    <xf numFmtId="0" fontId="0" fillId="0" borderId="20" xfId="0" applyBorder="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20" xfId="0" applyBorder="1" applyAlignment="1" applyProtection="1">
      <alignment horizontal="right"/>
      <protection locked="0"/>
    </xf>
    <xf numFmtId="0" fontId="9" fillId="3" borderId="13" xfId="0" applyFont="1" applyFill="1" applyBorder="1" applyAlignment="1" applyProtection="1">
      <alignment vertical="center"/>
      <protection locked="0"/>
    </xf>
    <xf numFmtId="0" fontId="0" fillId="3" borderId="1" xfId="0" applyFill="1" applyBorder="1"/>
    <xf numFmtId="6" fontId="0" fillId="0" borderId="20" xfId="0" applyNumberFormat="1" applyBorder="1" applyProtection="1">
      <protection locked="0"/>
    </xf>
    <xf numFmtId="0" fontId="0" fillId="0" borderId="7" xfId="0" applyBorder="1" applyAlignment="1" applyProtection="1">
      <alignment vertical="top"/>
      <protection locked="0"/>
    </xf>
    <xf numFmtId="0" fontId="0" fillId="0" borderId="5" xfId="0" applyBorder="1" applyAlignment="1" applyProtection="1">
      <alignment vertical="center"/>
      <protection locked="0"/>
    </xf>
    <xf numFmtId="0" fontId="9" fillId="0" borderId="7" xfId="0" applyFont="1" applyBorder="1" applyAlignment="1" applyProtection="1">
      <alignment vertical="center"/>
      <protection locked="0"/>
    </xf>
    <xf numFmtId="0" fontId="9" fillId="0" borderId="1" xfId="0" applyFont="1" applyBorder="1"/>
    <xf numFmtId="0" fontId="9" fillId="0" borderId="20" xfId="0" applyFont="1" applyBorder="1"/>
    <xf numFmtId="3" fontId="0" fillId="0" borderId="20" xfId="0" applyNumberFormat="1" applyBorder="1" applyAlignment="1">
      <alignment wrapText="1"/>
    </xf>
    <xf numFmtId="0" fontId="9" fillId="3" borderId="7" xfId="0" applyFont="1" applyFill="1" applyBorder="1" applyAlignment="1">
      <alignment vertical="center"/>
    </xf>
    <xf numFmtId="0" fontId="0" fillId="3" borderId="1" xfId="0" applyFill="1" applyBorder="1" applyProtection="1">
      <protection locked="0"/>
    </xf>
    <xf numFmtId="0" fontId="0" fillId="3" borderId="1" xfId="0" applyFill="1" applyBorder="1" applyAlignment="1" applyProtection="1">
      <alignment horizontal="right"/>
      <protection locked="0"/>
    </xf>
    <xf numFmtId="0" fontId="9" fillId="3" borderId="13" xfId="0" applyFont="1" applyFill="1" applyBorder="1" applyAlignment="1">
      <alignment vertical="center"/>
    </xf>
    <xf numFmtId="0" fontId="0" fillId="3" borderId="4" xfId="0" applyFill="1" applyBorder="1" applyAlignment="1">
      <alignment vertical="top" wrapText="1"/>
    </xf>
    <xf numFmtId="6" fontId="9" fillId="3" borderId="14" xfId="0" applyNumberFormat="1" applyFont="1" applyFill="1" applyBorder="1" applyProtection="1">
      <protection locked="0"/>
    </xf>
    <xf numFmtId="0" fontId="0" fillId="3" borderId="6" xfId="0" applyFill="1" applyBorder="1" applyAlignment="1">
      <alignment vertical="center"/>
    </xf>
    <xf numFmtId="6" fontId="9" fillId="3" borderId="10" xfId="0" applyNumberFormat="1" applyFont="1" applyFill="1" applyBorder="1" applyProtection="1">
      <protection locked="0"/>
    </xf>
    <xf numFmtId="0" fontId="9" fillId="0" borderId="7" xfId="0" applyFont="1" applyBorder="1" applyAlignment="1" applyProtection="1">
      <alignment vertical="top"/>
      <protection locked="0"/>
    </xf>
    <xf numFmtId="0" fontId="0" fillId="0" borderId="1" xfId="0" applyBorder="1" applyAlignment="1" applyProtection="1">
      <alignment horizontal="center" vertical="top"/>
      <protection locked="0"/>
    </xf>
    <xf numFmtId="0" fontId="0" fillId="3" borderId="1" xfId="0" applyFill="1" applyBorder="1" applyAlignment="1" applyProtection="1">
      <alignment horizontal="left"/>
      <protection locked="0"/>
    </xf>
    <xf numFmtId="6" fontId="9" fillId="3" borderId="11" xfId="0" applyNumberFormat="1" applyFont="1" applyFill="1" applyBorder="1" applyProtection="1">
      <protection locked="0"/>
    </xf>
    <xf numFmtId="0" fontId="0" fillId="3" borderId="1" xfId="0" applyFill="1" applyBorder="1" applyAlignment="1">
      <alignment horizontal="right"/>
    </xf>
    <xf numFmtId="0" fontId="0" fillId="0" borderId="21" xfId="0" applyBorder="1" applyAlignment="1">
      <alignment horizontal="right"/>
    </xf>
    <xf numFmtId="0" fontId="0" fillId="3" borderId="4" xfId="0" applyFill="1" applyBorder="1" applyProtection="1">
      <protection locked="0"/>
    </xf>
    <xf numFmtId="0" fontId="0" fillId="3" borderId="4" xfId="0" applyFill="1" applyBorder="1" applyAlignment="1" applyProtection="1">
      <alignment horizontal="right"/>
      <protection locked="0"/>
    </xf>
    <xf numFmtId="0" fontId="0" fillId="3" borderId="11" xfId="0" applyFill="1" applyBorder="1" applyAlignment="1">
      <alignment horizontal="right"/>
    </xf>
    <xf numFmtId="0" fontId="9" fillId="0" borderId="0" xfId="0" applyFont="1" applyAlignment="1" applyProtection="1">
      <alignment horizontal="left" vertical="top" wrapText="1"/>
      <protection locked="0"/>
    </xf>
    <xf numFmtId="3" fontId="9" fillId="0" borderId="0" xfId="0" applyNumberFormat="1" applyFont="1" applyAlignment="1" applyProtection="1">
      <alignment horizontal="center" vertical="top" wrapText="1"/>
      <protection locked="0"/>
    </xf>
    <xf numFmtId="0" fontId="9" fillId="0" borderId="0" xfId="0" applyFont="1" applyAlignment="1" applyProtection="1">
      <alignment horizontal="center" vertical="top" wrapText="1"/>
      <protection locked="0"/>
    </xf>
    <xf numFmtId="3" fontId="0" fillId="0" borderId="0" xfId="0" applyNumberFormat="1" applyAlignment="1" applyProtection="1">
      <alignment horizontal="center" vertical="top" wrapText="1"/>
      <protection locked="0"/>
    </xf>
    <xf numFmtId="0" fontId="0" fillId="0" borderId="0" xfId="0" applyAlignment="1" applyProtection="1">
      <alignment horizontal="center" vertical="top" wrapText="1"/>
      <protection locked="0"/>
    </xf>
    <xf numFmtId="0" fontId="14" fillId="3" borderId="0" xfId="0" applyFont="1" applyFill="1"/>
    <xf numFmtId="0" fontId="0" fillId="3" borderId="0" xfId="0" applyFill="1" applyProtection="1">
      <protection locked="0"/>
    </xf>
    <xf numFmtId="0" fontId="9" fillId="3" borderId="0" xfId="0" applyFont="1" applyFill="1"/>
    <xf numFmtId="0" fontId="7" fillId="0" borderId="0" xfId="0" applyFont="1"/>
    <xf numFmtId="0" fontId="7" fillId="0" borderId="0" xfId="0" applyFont="1" applyProtection="1">
      <protection locked="0"/>
    </xf>
    <xf numFmtId="0" fontId="16" fillId="0" borderId="0" xfId="0" applyFont="1" applyAlignment="1" applyProtection="1">
      <alignment horizontal="center" vertical="top" wrapText="1"/>
      <protection locked="0"/>
    </xf>
    <xf numFmtId="3"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16" fillId="0" borderId="0" xfId="0" applyFont="1"/>
    <xf numFmtId="0" fontId="16" fillId="0" borderId="0" xfId="0" applyFont="1" applyAlignment="1" applyProtection="1">
      <alignment horizontal="left" vertical="top" wrapText="1"/>
      <protection locked="0"/>
    </xf>
    <xf numFmtId="3" fontId="16" fillId="0" borderId="0" xfId="0" applyNumberFormat="1" applyFont="1" applyAlignment="1" applyProtection="1">
      <alignment horizontal="center" vertical="top" wrapText="1"/>
      <protection locked="0"/>
    </xf>
    <xf numFmtId="0" fontId="6" fillId="2" borderId="0" xfId="0" applyFont="1" applyFill="1" applyAlignment="1">
      <alignment wrapText="1"/>
    </xf>
    <xf numFmtId="0" fontId="16" fillId="2" borderId="0" xfId="0" applyFont="1" applyFill="1" applyAlignment="1" applyProtection="1">
      <alignment horizontal="left" vertical="top" wrapText="1"/>
      <protection locked="0"/>
    </xf>
    <xf numFmtId="3" fontId="16" fillId="2" borderId="0" xfId="0" applyNumberFormat="1" applyFont="1" applyFill="1" applyAlignment="1" applyProtection="1">
      <alignment horizontal="center" vertical="top" wrapText="1"/>
      <protection locked="0"/>
    </xf>
    <xf numFmtId="0" fontId="16" fillId="3" borderId="13" xfId="0" applyFont="1" applyFill="1" applyBorder="1" applyAlignment="1" applyProtection="1">
      <alignment vertical="center"/>
      <protection locked="0"/>
    </xf>
    <xf numFmtId="0" fontId="16" fillId="3" borderId="4"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top" wrapText="1"/>
      <protection locked="0"/>
    </xf>
    <xf numFmtId="0" fontId="16" fillId="3" borderId="14" xfId="0" applyFont="1" applyFill="1" applyBorder="1" applyAlignment="1" applyProtection="1">
      <alignment horizontal="center" vertical="top" wrapText="1"/>
      <protection locked="0"/>
    </xf>
    <xf numFmtId="0" fontId="16" fillId="3" borderId="6" xfId="0" applyFont="1" applyFill="1" applyBorder="1" applyProtection="1">
      <protection locked="0"/>
    </xf>
    <xf numFmtId="0" fontId="6" fillId="3" borderId="3" xfId="0" applyFont="1" applyFill="1" applyBorder="1" applyProtection="1">
      <protection locked="0"/>
    </xf>
    <xf numFmtId="6" fontId="6" fillId="3" borderId="3" xfId="0" applyNumberFormat="1" applyFont="1" applyFill="1" applyBorder="1" applyAlignment="1" applyProtection="1">
      <alignment horizontal="center" vertical="top" wrapText="1"/>
      <protection locked="0"/>
    </xf>
    <xf numFmtId="6" fontId="6" fillId="3" borderId="10" xfId="0" applyNumberFormat="1" applyFont="1" applyFill="1" applyBorder="1" applyAlignment="1" applyProtection="1">
      <alignment horizontal="center" vertical="top" wrapText="1"/>
      <protection locked="0"/>
    </xf>
    <xf numFmtId="3" fontId="6" fillId="5" borderId="1" xfId="0" applyNumberFormat="1" applyFont="1" applyFill="1" applyBorder="1" applyAlignment="1" applyProtection="1">
      <alignment horizontal="center" vertical="top" wrapText="1"/>
      <protection locked="0"/>
    </xf>
    <xf numFmtId="3" fontId="16" fillId="5" borderId="1" xfId="0" applyNumberFormat="1" applyFont="1" applyFill="1" applyBorder="1" applyAlignment="1" applyProtection="1">
      <alignment horizontal="center" vertical="top" wrapText="1"/>
      <protection locked="0"/>
    </xf>
    <xf numFmtId="9" fontId="0" fillId="5" borderId="11" xfId="0" applyNumberFormat="1" applyFill="1" applyBorder="1" applyAlignment="1">
      <alignment horizontal="right"/>
    </xf>
    <xf numFmtId="9" fontId="9" fillId="5" borderId="11" xfId="0" applyNumberFormat="1" applyFont="1" applyFill="1" applyBorder="1" applyAlignment="1">
      <alignment horizontal="right"/>
    </xf>
    <xf numFmtId="0" fontId="0" fillId="3" borderId="5" xfId="0" applyFill="1" applyBorder="1"/>
    <xf numFmtId="0" fontId="0" fillId="3" borderId="0" xfId="0" applyFill="1" applyAlignment="1">
      <alignment horizontal="center" wrapText="1"/>
    </xf>
    <xf numFmtId="0" fontId="0" fillId="3" borderId="4" xfId="0" applyFill="1" applyBorder="1" applyAlignment="1">
      <alignment horizontal="center" wrapText="1"/>
    </xf>
    <xf numFmtId="0" fontId="0" fillId="3" borderId="9" xfId="0" applyFill="1" applyBorder="1" applyAlignment="1">
      <alignment horizontal="right"/>
    </xf>
    <xf numFmtId="3" fontId="0" fillId="5" borderId="11" xfId="0" applyNumberFormat="1" applyFill="1" applyBorder="1" applyAlignment="1">
      <alignment horizontal="right"/>
    </xf>
    <xf numFmtId="3" fontId="0" fillId="5" borderId="11" xfId="0" applyNumberFormat="1" applyFill="1" applyBorder="1" applyAlignment="1" applyProtection="1">
      <alignment horizontal="right"/>
      <protection locked="0"/>
    </xf>
    <xf numFmtId="3" fontId="0" fillId="5" borderId="15" xfId="0" applyNumberFormat="1" applyFill="1" applyBorder="1" applyAlignment="1" applyProtection="1">
      <alignment horizontal="right"/>
      <protection locked="0"/>
    </xf>
    <xf numFmtId="3" fontId="9" fillId="5" borderId="9" xfId="0" applyNumberFormat="1" applyFont="1" applyFill="1" applyBorder="1" applyAlignment="1">
      <alignment horizontal="right"/>
    </xf>
    <xf numFmtId="3" fontId="9" fillId="5" borderId="16" xfId="0" applyNumberFormat="1" applyFont="1" applyFill="1" applyBorder="1" applyAlignment="1">
      <alignment horizontal="right"/>
    </xf>
    <xf numFmtId="3" fontId="9" fillId="5" borderId="12" xfId="0" applyNumberFormat="1" applyFont="1" applyFill="1" applyBorder="1" applyAlignment="1">
      <alignment horizontal="right"/>
    </xf>
    <xf numFmtId="0" fontId="0" fillId="0" borderId="7" xfId="0" applyBorder="1" applyAlignment="1">
      <alignment horizontal="left"/>
    </xf>
    <xf numFmtId="0" fontId="0" fillId="0" borderId="1" xfId="0" applyBorder="1"/>
    <xf numFmtId="0" fontId="0" fillId="0" borderId="7" xfId="0" applyBorder="1"/>
    <xf numFmtId="0" fontId="9" fillId="0" borderId="5" xfId="0" applyFont="1" applyBorder="1"/>
    <xf numFmtId="0" fontId="0" fillId="0" borderId="11" xfId="0" applyBorder="1"/>
    <xf numFmtId="0" fontId="0" fillId="0" borderId="11" xfId="0" applyBorder="1" applyAlignment="1">
      <alignment horizontal="right"/>
    </xf>
    <xf numFmtId="0" fontId="9" fillId="0" borderId="9" xfId="0" applyFont="1" applyBorder="1" applyAlignment="1">
      <alignment horizontal="right"/>
    </xf>
    <xf numFmtId="0" fontId="9" fillId="0" borderId="7" xfId="0" applyFont="1" applyBorder="1"/>
    <xf numFmtId="0" fontId="9" fillId="0" borderId="8" xfId="0" applyFont="1" applyBorder="1"/>
    <xf numFmtId="0" fontId="9" fillId="0" borderId="2" xfId="0" applyFont="1" applyBorder="1"/>
    <xf numFmtId="0" fontId="9" fillId="0" borderId="2" xfId="0" applyFont="1" applyBorder="1" applyAlignment="1">
      <alignment horizontal="right"/>
    </xf>
    <xf numFmtId="0" fontId="9" fillId="0" borderId="12" xfId="0" applyFont="1" applyBorder="1" applyAlignment="1">
      <alignment horizontal="right"/>
    </xf>
    <xf numFmtId="10" fontId="0" fillId="0" borderId="1" xfId="0" applyNumberFormat="1" applyBorder="1" applyAlignment="1">
      <alignment horizontal="right"/>
    </xf>
    <xf numFmtId="3" fontId="0" fillId="0" borderId="11" xfId="0" applyNumberFormat="1" applyBorder="1" applyAlignment="1">
      <alignment horizontal="right"/>
    </xf>
    <xf numFmtId="1" fontId="9" fillId="5" borderId="15" xfId="0" applyNumberFormat="1" applyFont="1" applyFill="1" applyBorder="1"/>
    <xf numFmtId="3" fontId="9" fillId="5" borderId="15" xfId="0" applyNumberFormat="1" applyFont="1" applyFill="1" applyBorder="1"/>
    <xf numFmtId="0" fontId="9" fillId="0" borderId="8" xfId="0" applyFont="1" applyBorder="1" applyAlignment="1">
      <alignment wrapText="1"/>
    </xf>
    <xf numFmtId="0" fontId="9" fillId="0" borderId="2" xfId="0" applyFont="1" applyBorder="1" applyAlignment="1">
      <alignment wrapText="1"/>
    </xf>
    <xf numFmtId="9" fontId="0" fillId="5" borderId="15" xfId="0" applyNumberFormat="1" applyFill="1" applyBorder="1" applyAlignment="1">
      <alignment horizontal="right"/>
    </xf>
    <xf numFmtId="9" fontId="9" fillId="5" borderId="16" xfId="0" applyNumberFormat="1" applyFont="1" applyFill="1" applyBorder="1" applyAlignment="1">
      <alignment horizontal="right"/>
    </xf>
    <xf numFmtId="3" fontId="6" fillId="5" borderId="11" xfId="0" applyNumberFormat="1" applyFont="1" applyFill="1" applyBorder="1" applyAlignment="1" applyProtection="1">
      <alignment horizontal="center" vertical="top" wrapText="1"/>
      <protection locked="0"/>
    </xf>
    <xf numFmtId="0" fontId="0" fillId="0" borderId="0" xfId="0" quotePrefix="1" applyAlignment="1" applyProtection="1">
      <alignment horizontal="left"/>
      <protection locked="0"/>
    </xf>
    <xf numFmtId="0" fontId="9" fillId="0" borderId="0" xfId="0" applyFont="1" applyProtection="1">
      <protection locked="0"/>
    </xf>
    <xf numFmtId="3" fontId="16" fillId="5" borderId="11" xfId="0" applyNumberFormat="1" applyFont="1" applyFill="1" applyBorder="1" applyAlignment="1" applyProtection="1">
      <alignment horizontal="center" vertical="top" wrapText="1"/>
      <protection locked="0"/>
    </xf>
    <xf numFmtId="0" fontId="0" fillId="3" borderId="1" xfId="0" applyFill="1" applyBorder="1" applyAlignment="1" applyProtection="1">
      <alignment horizontal="center" wrapText="1"/>
      <protection locked="0"/>
    </xf>
    <xf numFmtId="0" fontId="0" fillId="0" borderId="1" xfId="0" applyBorder="1" applyAlignment="1" applyProtection="1">
      <alignment horizontal="left"/>
      <protection locked="0"/>
    </xf>
    <xf numFmtId="0" fontId="9" fillId="0" borderId="0" xfId="0" applyFont="1" applyAlignment="1">
      <alignment vertical="top"/>
    </xf>
    <xf numFmtId="0" fontId="0" fillId="0" borderId="4" xfId="0" applyBorder="1" applyAlignment="1" applyProtection="1">
      <alignment vertical="top"/>
      <protection locked="0"/>
    </xf>
    <xf numFmtId="0" fontId="0" fillId="0" borderId="1" xfId="0" applyBorder="1" applyAlignment="1" applyProtection="1">
      <alignment horizontal="center" vertical="top" wrapText="1"/>
      <protection locked="0"/>
    </xf>
    <xf numFmtId="3" fontId="0" fillId="0" borderId="1" xfId="0" applyNumberFormat="1" applyBorder="1" applyAlignment="1" applyProtection="1">
      <alignment horizontal="center" vertical="top"/>
      <protection locked="0"/>
    </xf>
    <xf numFmtId="0" fontId="0" fillId="0" borderId="4" xfId="0" applyBorder="1" applyAlignment="1" applyProtection="1">
      <alignment vertical="top" wrapText="1"/>
      <protection locked="0"/>
    </xf>
    <xf numFmtId="0" fontId="0" fillId="0" borderId="4" xfId="0" applyBorder="1" applyAlignment="1" applyProtection="1">
      <alignment horizontal="center" vertical="top" wrapText="1"/>
      <protection locked="0"/>
    </xf>
    <xf numFmtId="3" fontId="0" fillId="0" borderId="0" xfId="0" applyNumberFormat="1" applyAlignment="1" applyProtection="1">
      <alignment horizontal="center" vertical="top"/>
      <protection locked="0"/>
    </xf>
    <xf numFmtId="0" fontId="0" fillId="0" borderId="1" xfId="0" applyBorder="1" applyProtection="1">
      <protection locked="0"/>
    </xf>
    <xf numFmtId="0" fontId="0" fillId="0" borderId="1" xfId="0" applyBorder="1" applyAlignment="1" applyProtection="1">
      <alignment horizontal="center"/>
      <protection locked="0"/>
    </xf>
    <xf numFmtId="3" fontId="0" fillId="0" borderId="1" xfId="0" applyNumberFormat="1" applyBorder="1" applyAlignment="1" applyProtection="1">
      <alignment horizontal="center"/>
      <protection locked="0"/>
    </xf>
    <xf numFmtId="0" fontId="0" fillId="0" borderId="3" xfId="0" applyBorder="1" applyProtection="1">
      <protection locked="0"/>
    </xf>
    <xf numFmtId="3" fontId="0" fillId="0" borderId="3" xfId="0" applyNumberFormat="1" applyBorder="1" applyProtection="1">
      <protection locked="0"/>
    </xf>
    <xf numFmtId="3" fontId="0" fillId="0" borderId="3" xfId="0" applyNumberFormat="1" applyBorder="1" applyAlignment="1" applyProtection="1">
      <alignment horizontal="center" vertical="top"/>
      <protection locked="0"/>
    </xf>
    <xf numFmtId="0" fontId="0" fillId="0" borderId="4" xfId="0" applyBorder="1" applyAlignment="1" applyProtection="1">
      <alignment horizontal="left"/>
      <protection locked="0"/>
    </xf>
    <xf numFmtId="0" fontId="0" fillId="0" borderId="4" xfId="0" applyBorder="1" applyAlignment="1" applyProtection="1">
      <alignment horizontal="center"/>
      <protection locked="0"/>
    </xf>
    <xf numFmtId="4" fontId="0" fillId="0" borderId="4" xfId="0" applyNumberFormat="1" applyBorder="1" applyAlignment="1" applyProtection="1">
      <alignment horizontal="center"/>
      <protection locked="0"/>
    </xf>
    <xf numFmtId="3" fontId="0" fillId="0" borderId="4" xfId="0" applyNumberFormat="1" applyBorder="1" applyAlignment="1" applyProtection="1">
      <alignment horizontal="center" vertical="top"/>
      <protection locked="0"/>
    </xf>
    <xf numFmtId="6" fontId="9" fillId="3" borderId="14" xfId="0" applyNumberFormat="1" applyFont="1" applyFill="1" applyBorder="1" applyAlignment="1">
      <alignment horizontal="right"/>
    </xf>
    <xf numFmtId="9" fontId="0" fillId="0" borderId="15" xfId="1" applyFont="1" applyBorder="1" applyAlignment="1">
      <alignment horizontal="right"/>
    </xf>
    <xf numFmtId="0" fontId="9" fillId="3" borderId="13" xfId="0" applyFont="1" applyFill="1" applyBorder="1" applyAlignment="1">
      <alignment vertical="top"/>
    </xf>
    <xf numFmtId="0" fontId="9" fillId="0" borderId="0" xfId="0" applyFont="1" applyAlignment="1">
      <alignment horizontal="right"/>
    </xf>
    <xf numFmtId="3" fontId="0" fillId="5" borderId="15" xfId="0" applyNumberFormat="1" applyFill="1" applyBorder="1" applyAlignment="1">
      <alignment horizontal="right"/>
    </xf>
    <xf numFmtId="0" fontId="13" fillId="5" borderId="5" xfId="0" applyFont="1" applyFill="1" applyBorder="1"/>
    <xf numFmtId="0" fontId="0" fillId="5" borderId="1" xfId="0" applyFill="1" applyBorder="1" applyProtection="1">
      <protection locked="0"/>
    </xf>
    <xf numFmtId="0" fontId="0" fillId="5" borderId="11" xfId="0" applyFill="1" applyBorder="1" applyProtection="1">
      <protection locked="0"/>
    </xf>
    <xf numFmtId="3" fontId="0" fillId="5" borderId="11" xfId="0" applyNumberFormat="1" applyFill="1" applyBorder="1" applyAlignment="1">
      <alignment horizontal="right" vertical="top"/>
    </xf>
    <xf numFmtId="0" fontId="9" fillId="0" borderId="7" xfId="0" applyFont="1" applyBorder="1" applyAlignment="1">
      <alignment horizontal="left" vertical="top"/>
    </xf>
    <xf numFmtId="0" fontId="9" fillId="0" borderId="1" xfId="0" applyFont="1" applyBorder="1" applyAlignment="1">
      <alignment vertical="top"/>
    </xf>
    <xf numFmtId="3" fontId="9" fillId="5" borderId="11" xfId="0" applyNumberFormat="1" applyFont="1" applyFill="1" applyBorder="1" applyAlignment="1">
      <alignment horizontal="right"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3" fontId="0" fillId="0" borderId="15" xfId="0" applyNumberFormat="1" applyBorder="1" applyAlignment="1">
      <alignment horizontal="right" vertical="top"/>
    </xf>
    <xf numFmtId="4" fontId="0" fillId="0" borderId="15" xfId="0" applyNumberFormat="1" applyBorder="1" applyAlignment="1">
      <alignment horizontal="right" vertical="top"/>
    </xf>
    <xf numFmtId="3" fontId="0" fillId="0" borderId="18" xfId="0" applyNumberFormat="1" applyBorder="1" applyAlignment="1">
      <alignment horizontal="right" vertical="top"/>
    </xf>
    <xf numFmtId="4" fontId="0" fillId="0" borderId="18" xfId="0" applyNumberFormat="1" applyBorder="1" applyAlignment="1">
      <alignment horizontal="right" vertical="top"/>
    </xf>
    <xf numFmtId="0" fontId="0" fillId="0" borderId="15" xfId="0" applyBorder="1" applyAlignment="1">
      <alignment horizontal="right" vertical="top"/>
    </xf>
    <xf numFmtId="0" fontId="0" fillId="0" borderId="15" xfId="0" applyBorder="1" applyAlignment="1" applyProtection="1">
      <alignment horizontal="right" vertical="top"/>
      <protection locked="0"/>
    </xf>
    <xf numFmtId="0" fontId="0" fillId="0" borderId="21" xfId="0" applyBorder="1" applyAlignment="1">
      <alignment horizontal="right" vertical="top"/>
    </xf>
    <xf numFmtId="0" fontId="0" fillId="0" borderId="0" xfId="0" applyAlignment="1">
      <alignment vertical="top" wrapText="1"/>
    </xf>
    <xf numFmtId="0" fontId="6" fillId="0" borderId="7" xfId="0" applyFont="1" applyBorder="1" applyAlignment="1">
      <alignment horizontal="left" vertical="top"/>
    </xf>
    <xf numFmtId="0" fontId="6" fillId="0" borderId="7" xfId="0" applyFont="1" applyBorder="1" applyAlignment="1">
      <alignment vertical="top"/>
    </xf>
    <xf numFmtId="0" fontId="2" fillId="0" borderId="7" xfId="0" applyFont="1" applyBorder="1" applyAlignment="1">
      <alignment vertical="top"/>
    </xf>
    <xf numFmtId="0" fontId="16" fillId="0" borderId="7" xfId="0" applyFont="1" applyBorder="1" applyAlignment="1">
      <alignment vertical="top"/>
    </xf>
    <xf numFmtId="0" fontId="3" fillId="0" borderId="7" xfId="0" applyFont="1" applyBorder="1" applyAlignment="1">
      <alignment vertical="top"/>
    </xf>
    <xf numFmtId="0" fontId="0" fillId="3" borderId="1" xfId="0" applyFill="1" applyBorder="1" applyAlignment="1" applyProtection="1">
      <alignment horizontal="center" vertical="top" wrapText="1"/>
      <protection locked="0"/>
    </xf>
    <xf numFmtId="9" fontId="0" fillId="0" borderId="15" xfId="1" applyFont="1" applyBorder="1" applyAlignment="1">
      <alignment horizontal="right" vertical="top"/>
    </xf>
    <xf numFmtId="6" fontId="9" fillId="3" borderId="11" xfId="0" applyNumberFormat="1" applyFont="1" applyFill="1" applyBorder="1" applyAlignment="1" applyProtection="1">
      <alignment horizontal="center"/>
      <protection locked="0"/>
    </xf>
    <xf numFmtId="3" fontId="0" fillId="0" borderId="15" xfId="0" applyNumberFormat="1" applyBorder="1" applyAlignment="1" applyProtection="1">
      <alignment horizontal="right"/>
      <protection locked="0"/>
    </xf>
    <xf numFmtId="3" fontId="9" fillId="5" borderId="15" xfId="0" applyNumberFormat="1" applyFont="1" applyFill="1" applyBorder="1" applyAlignment="1">
      <alignment horizontal="right"/>
    </xf>
    <xf numFmtId="3" fontId="0" fillId="0" borderId="15" xfId="0" applyNumberFormat="1" applyBorder="1" applyAlignment="1" applyProtection="1">
      <alignment horizontal="right" vertical="top"/>
      <protection locked="0"/>
    </xf>
    <xf numFmtId="4" fontId="0" fillId="0" borderId="15" xfId="0" applyNumberFormat="1" applyBorder="1" applyAlignment="1" applyProtection="1">
      <alignment horizontal="right" vertical="top"/>
      <protection locked="0"/>
    </xf>
    <xf numFmtId="3" fontId="0" fillId="0" borderId="0" xfId="0" applyNumberFormat="1"/>
    <xf numFmtId="6" fontId="9" fillId="3" borderId="1" xfId="0" applyNumberFormat="1" applyFont="1" applyFill="1" applyBorder="1" applyAlignment="1" applyProtection="1">
      <alignment horizontal="center"/>
      <protection locked="0"/>
    </xf>
    <xf numFmtId="0" fontId="20" fillId="0" borderId="0" xfId="0" applyFont="1"/>
    <xf numFmtId="0" fontId="19" fillId="0" borderId="0" xfId="0" applyFont="1" applyAlignment="1">
      <alignment horizontal="left" vertical="top"/>
    </xf>
    <xf numFmtId="6" fontId="9" fillId="3" borderId="15" xfId="0" applyNumberFormat="1" applyFont="1" applyFill="1" applyBorder="1" applyProtection="1">
      <protection locked="0"/>
    </xf>
    <xf numFmtId="0" fontId="22" fillId="0" borderId="0" xfId="0" applyFont="1"/>
    <xf numFmtId="0" fontId="21" fillId="0" borderId="0" xfId="0" applyFont="1" applyAlignment="1">
      <alignment horizontal="center"/>
    </xf>
    <xf numFmtId="0" fontId="21" fillId="4" borderId="6" xfId="0" applyFont="1" applyFill="1" applyBorder="1" applyAlignment="1">
      <alignment horizontal="center"/>
    </xf>
    <xf numFmtId="0" fontId="21" fillId="4" borderId="3" xfId="0" applyFont="1" applyFill="1" applyBorder="1" applyAlignment="1">
      <alignment horizontal="center"/>
    </xf>
    <xf numFmtId="0" fontId="21" fillId="4" borderId="10" xfId="0" applyFont="1" applyFill="1" applyBorder="1" applyAlignment="1">
      <alignment horizontal="center"/>
    </xf>
    <xf numFmtId="0" fontId="0" fillId="0" borderId="1" xfId="0" applyBorder="1" applyAlignment="1">
      <alignment horizontal="right"/>
    </xf>
    <xf numFmtId="0" fontId="0" fillId="0" borderId="7"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3" fontId="13" fillId="0" borderId="7" xfId="0" applyNumberFormat="1" applyFont="1" applyBorder="1" applyAlignment="1" applyProtection="1">
      <alignment horizontal="center" vertical="center" wrapText="1"/>
      <protection locked="0"/>
    </xf>
    <xf numFmtId="3" fontId="13" fillId="0" borderId="11" xfId="0" applyNumberFormat="1" applyFont="1" applyBorder="1" applyAlignment="1" applyProtection="1">
      <alignment horizontal="center" vertical="center" wrapText="1"/>
      <protection locked="0"/>
    </xf>
    <xf numFmtId="0" fontId="0" fillId="0" borderId="7"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9" fillId="3" borderId="13" xfId="0" applyFont="1" applyFill="1" applyBorder="1" applyAlignment="1">
      <alignment horizontal="center" vertical="center"/>
    </xf>
    <xf numFmtId="0" fontId="9" fillId="3" borderId="6" xfId="0" applyFont="1" applyFill="1" applyBorder="1" applyAlignment="1">
      <alignment horizontal="center" vertical="center"/>
    </xf>
    <xf numFmtId="0" fontId="0" fillId="0" borderId="7" xfId="0" applyBorder="1" applyProtection="1">
      <protection locked="0"/>
    </xf>
    <xf numFmtId="0" fontId="0" fillId="0" borderId="11" xfId="0" applyBorder="1" applyProtection="1">
      <protection locked="0"/>
    </xf>
    <xf numFmtId="0" fontId="0" fillId="0" borderId="7"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7" xfId="0" applyBorder="1" applyAlignment="1" applyProtection="1">
      <alignment wrapText="1"/>
      <protection locked="0"/>
    </xf>
    <xf numFmtId="0" fontId="0" fillId="0" borderId="11" xfId="0" applyBorder="1" applyAlignment="1" applyProtection="1">
      <alignment wrapText="1"/>
      <protection locked="0"/>
    </xf>
    <xf numFmtId="0" fontId="0" fillId="0" borderId="0" xfId="0" applyAlignment="1" applyProtection="1">
      <alignment horizontal="left" vertical="top" wrapText="1"/>
      <protection locked="0"/>
    </xf>
    <xf numFmtId="0" fontId="0" fillId="0" borderId="7" xfId="0" applyBorder="1" applyAlignment="1">
      <alignment horizontal="left"/>
    </xf>
    <xf numFmtId="0" fontId="0" fillId="0" borderId="1" xfId="0" applyBorder="1" applyAlignment="1">
      <alignment horizontal="left"/>
    </xf>
    <xf numFmtId="3" fontId="13" fillId="0" borderId="15" xfId="0" applyNumberFormat="1" applyFont="1" applyBorder="1" applyAlignment="1" applyProtection="1">
      <alignment horizontal="center" vertical="center" wrapText="1"/>
      <protection locked="0"/>
    </xf>
    <xf numFmtId="3" fontId="10" fillId="5" borderId="7" xfId="0" applyNumberFormat="1" applyFont="1" applyFill="1" applyBorder="1" applyAlignment="1">
      <alignment horizontal="center" vertical="center" wrapText="1"/>
    </xf>
    <xf numFmtId="3" fontId="10" fillId="5" borderId="11" xfId="0" applyNumberFormat="1" applyFont="1" applyFill="1" applyBorder="1" applyAlignment="1">
      <alignment horizontal="center" vertical="center" wrapText="1"/>
    </xf>
    <xf numFmtId="0" fontId="9" fillId="0" borderId="7"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lignment horizontal="left" vertical="top" wrapText="1"/>
    </xf>
    <xf numFmtId="49" fontId="8" fillId="3" borderId="18" xfId="0"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horizontal="center" wrapText="1"/>
    </xf>
    <xf numFmtId="49" fontId="0" fillId="0" borderId="7" xfId="0" applyNumberFormat="1" applyBorder="1" applyAlignment="1" applyProtection="1">
      <alignment horizontal="center" vertical="top"/>
      <protection locked="0"/>
    </xf>
    <xf numFmtId="49" fontId="0" fillId="0" borderId="11" xfId="0" applyNumberFormat="1" applyBorder="1" applyAlignment="1" applyProtection="1">
      <alignment horizontal="center" vertical="top"/>
      <protection locked="0"/>
    </xf>
    <xf numFmtId="0" fontId="0" fillId="0" borderId="3" xfId="0" applyBorder="1" applyAlignment="1" applyProtection="1">
      <alignment horizontal="left" vertical="top" wrapText="1"/>
      <protection locked="0"/>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11"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0" xfId="0" applyAlignment="1" applyProtection="1">
      <alignment horizontal="center" vertical="top"/>
      <protection locked="0"/>
    </xf>
    <xf numFmtId="0" fontId="13" fillId="5" borderId="7" xfId="0" applyFont="1" applyFill="1" applyBorder="1" applyAlignment="1">
      <alignment horizontal="left" wrapText="1"/>
    </xf>
    <xf numFmtId="0" fontId="13" fillId="5" borderId="1" xfId="0" applyFont="1" applyFill="1" applyBorder="1" applyAlignment="1">
      <alignment horizontal="left" wrapText="1"/>
    </xf>
    <xf numFmtId="0" fontId="13" fillId="5" borderId="11" xfId="0" applyFont="1" applyFill="1" applyBorder="1" applyAlignment="1">
      <alignment horizontal="left" wrapText="1"/>
    </xf>
    <xf numFmtId="0" fontId="0" fillId="0" borderId="1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23" fillId="6" borderId="13" xfId="0" applyFont="1" applyFill="1" applyBorder="1" applyAlignment="1">
      <alignment horizontal="center" vertical="center"/>
    </xf>
    <xf numFmtId="0" fontId="23" fillId="6" borderId="6" xfId="0" applyFont="1" applyFill="1" applyBorder="1" applyAlignment="1">
      <alignment horizontal="center" vertical="center"/>
    </xf>
    <xf numFmtId="0" fontId="24" fillId="7" borderId="5" xfId="0" applyFont="1" applyFill="1" applyBorder="1" applyAlignment="1">
      <alignment horizontal="center" vertical="center"/>
    </xf>
    <xf numFmtId="0" fontId="24" fillId="7" borderId="0" xfId="0" applyFont="1" applyFill="1" applyAlignment="1">
      <alignment horizontal="center" vertical="center"/>
    </xf>
    <xf numFmtId="0" fontId="23" fillId="6" borderId="13" xfId="0" applyFont="1" applyFill="1" applyBorder="1" applyAlignment="1">
      <alignment horizontal="center"/>
    </xf>
    <xf numFmtId="0" fontId="23" fillId="6" borderId="4" xfId="0" applyFont="1" applyFill="1" applyBorder="1" applyAlignment="1">
      <alignment horizontal="center"/>
    </xf>
    <xf numFmtId="0" fontId="23" fillId="6" borderId="14" xfId="0" applyFont="1" applyFill="1" applyBorder="1" applyAlignment="1">
      <alignment horizontal="center"/>
    </xf>
    <xf numFmtId="0" fontId="23" fillId="6" borderId="17" xfId="0" applyFont="1" applyFill="1" applyBorder="1" applyAlignment="1">
      <alignment horizontal="center" vertical="center"/>
    </xf>
    <xf numFmtId="0" fontId="23" fillId="6" borderId="18" xfId="0" applyFont="1" applyFill="1" applyBorder="1" applyAlignment="1">
      <alignment horizontal="center" vertical="center"/>
    </xf>
    <xf numFmtId="0" fontId="1" fillId="0" borderId="7" xfId="0" applyFont="1" applyBorder="1" applyAlignment="1">
      <alignment vertical="top"/>
    </xf>
  </cellXfs>
  <cellStyles count="2">
    <cellStyle name="Normal" xfId="0" builtinId="0"/>
    <cellStyle name="Procent" xfId="1" builtinId="5"/>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9900"/>
      <color rgb="FF336600"/>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552450</xdr:colOff>
      <xdr:row>0</xdr:row>
      <xdr:rowOff>51920</xdr:rowOff>
    </xdr:from>
    <xdr:to>
      <xdr:col>17</xdr:col>
      <xdr:colOff>95250</xdr:colOff>
      <xdr:row>22</xdr:row>
      <xdr:rowOff>362329</xdr:rowOff>
    </xdr:to>
    <xdr:pic>
      <xdr:nvPicPr>
        <xdr:cNvPr id="4" name="Billede 3">
          <a:extLst>
            <a:ext uri="{FF2B5EF4-FFF2-40B4-BE49-F238E27FC236}">
              <a16:creationId xmlns:a16="http://schemas.microsoft.com/office/drawing/2014/main" id="{CEC9F036-DFCE-44DA-8D77-29F8CE6AD17F}"/>
            </a:ext>
          </a:extLst>
        </xdr:cNvPr>
        <xdr:cNvPicPr>
          <a:picLocks noChangeAspect="1"/>
        </xdr:cNvPicPr>
      </xdr:nvPicPr>
      <xdr:blipFill>
        <a:blip xmlns:r="http://schemas.openxmlformats.org/officeDocument/2006/relationships" r:embed="rId1"/>
        <a:stretch>
          <a:fillRect/>
        </a:stretch>
      </xdr:blipFill>
      <xdr:spPr>
        <a:xfrm>
          <a:off x="13515975" y="51920"/>
          <a:ext cx="2495550" cy="4349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552450</xdr:colOff>
      <xdr:row>0</xdr:row>
      <xdr:rowOff>51920</xdr:rowOff>
    </xdr:from>
    <xdr:to>
      <xdr:col>17</xdr:col>
      <xdr:colOff>95250</xdr:colOff>
      <xdr:row>23</xdr:row>
      <xdr:rowOff>152779</xdr:rowOff>
    </xdr:to>
    <xdr:pic>
      <xdr:nvPicPr>
        <xdr:cNvPr id="2" name="Billede 1">
          <a:extLst>
            <a:ext uri="{FF2B5EF4-FFF2-40B4-BE49-F238E27FC236}">
              <a16:creationId xmlns:a16="http://schemas.microsoft.com/office/drawing/2014/main" id="{BF5C4D42-5A97-406C-B35F-144991E557D6}"/>
            </a:ext>
          </a:extLst>
        </xdr:cNvPr>
        <xdr:cNvPicPr>
          <a:picLocks noChangeAspect="1"/>
        </xdr:cNvPicPr>
      </xdr:nvPicPr>
      <xdr:blipFill>
        <a:blip xmlns:r="http://schemas.openxmlformats.org/officeDocument/2006/relationships" r:embed="rId1"/>
        <a:stretch>
          <a:fillRect/>
        </a:stretch>
      </xdr:blipFill>
      <xdr:spPr>
        <a:xfrm>
          <a:off x="13582650" y="51920"/>
          <a:ext cx="2495550" cy="43490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552450</xdr:colOff>
      <xdr:row>0</xdr:row>
      <xdr:rowOff>51920</xdr:rowOff>
    </xdr:from>
    <xdr:to>
      <xdr:col>17</xdr:col>
      <xdr:colOff>95250</xdr:colOff>
      <xdr:row>23</xdr:row>
      <xdr:rowOff>152779</xdr:rowOff>
    </xdr:to>
    <xdr:pic>
      <xdr:nvPicPr>
        <xdr:cNvPr id="2" name="Billede 1">
          <a:extLst>
            <a:ext uri="{FF2B5EF4-FFF2-40B4-BE49-F238E27FC236}">
              <a16:creationId xmlns:a16="http://schemas.microsoft.com/office/drawing/2014/main" id="{73E0B79A-D021-497E-B586-5EF69E232B79}"/>
            </a:ext>
          </a:extLst>
        </xdr:cNvPr>
        <xdr:cNvPicPr>
          <a:picLocks noChangeAspect="1"/>
        </xdr:cNvPicPr>
      </xdr:nvPicPr>
      <xdr:blipFill>
        <a:blip xmlns:r="http://schemas.openxmlformats.org/officeDocument/2006/relationships" r:embed="rId1"/>
        <a:stretch>
          <a:fillRect/>
        </a:stretch>
      </xdr:blipFill>
      <xdr:spPr>
        <a:xfrm>
          <a:off x="13582650" y="51920"/>
          <a:ext cx="2495550" cy="43490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552450</xdr:colOff>
      <xdr:row>0</xdr:row>
      <xdr:rowOff>51920</xdr:rowOff>
    </xdr:from>
    <xdr:to>
      <xdr:col>17</xdr:col>
      <xdr:colOff>95250</xdr:colOff>
      <xdr:row>23</xdr:row>
      <xdr:rowOff>152779</xdr:rowOff>
    </xdr:to>
    <xdr:pic>
      <xdr:nvPicPr>
        <xdr:cNvPr id="2" name="Billede 1">
          <a:extLst>
            <a:ext uri="{FF2B5EF4-FFF2-40B4-BE49-F238E27FC236}">
              <a16:creationId xmlns:a16="http://schemas.microsoft.com/office/drawing/2014/main" id="{31BCDB6C-32B2-4D1F-8941-95A80F31CCC7}"/>
            </a:ext>
          </a:extLst>
        </xdr:cNvPr>
        <xdr:cNvPicPr>
          <a:picLocks noChangeAspect="1"/>
        </xdr:cNvPicPr>
      </xdr:nvPicPr>
      <xdr:blipFill>
        <a:blip xmlns:r="http://schemas.openxmlformats.org/officeDocument/2006/relationships" r:embed="rId1"/>
        <a:stretch>
          <a:fillRect/>
        </a:stretch>
      </xdr:blipFill>
      <xdr:spPr>
        <a:xfrm>
          <a:off x="13582650" y="51920"/>
          <a:ext cx="2495550" cy="43490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552450</xdr:colOff>
      <xdr:row>0</xdr:row>
      <xdr:rowOff>51920</xdr:rowOff>
    </xdr:from>
    <xdr:to>
      <xdr:col>17</xdr:col>
      <xdr:colOff>95250</xdr:colOff>
      <xdr:row>23</xdr:row>
      <xdr:rowOff>152779</xdr:rowOff>
    </xdr:to>
    <xdr:pic>
      <xdr:nvPicPr>
        <xdr:cNvPr id="2" name="Billede 1">
          <a:extLst>
            <a:ext uri="{FF2B5EF4-FFF2-40B4-BE49-F238E27FC236}">
              <a16:creationId xmlns:a16="http://schemas.microsoft.com/office/drawing/2014/main" id="{7017A9DC-03DF-4AB9-9784-1863B9AC5F23}"/>
            </a:ext>
          </a:extLst>
        </xdr:cNvPr>
        <xdr:cNvPicPr>
          <a:picLocks noChangeAspect="1"/>
        </xdr:cNvPicPr>
      </xdr:nvPicPr>
      <xdr:blipFill>
        <a:blip xmlns:r="http://schemas.openxmlformats.org/officeDocument/2006/relationships" r:embed="rId1"/>
        <a:stretch>
          <a:fillRect/>
        </a:stretch>
      </xdr:blipFill>
      <xdr:spPr>
        <a:xfrm>
          <a:off x="13582650" y="51920"/>
          <a:ext cx="2495550" cy="43490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19</xdr:col>
      <xdr:colOff>349250</xdr:colOff>
      <xdr:row>5</xdr:row>
      <xdr:rowOff>104775</xdr:rowOff>
    </xdr:from>
    <xdr:to>
      <xdr:col>27</xdr:col>
      <xdr:colOff>123825</xdr:colOff>
      <xdr:row>25</xdr:row>
      <xdr:rowOff>114300</xdr:rowOff>
    </xdr:to>
    <xdr:sp macro="" textlink="">
      <xdr:nvSpPr>
        <xdr:cNvPr id="2" name="Tekstfelt 1">
          <a:extLst>
            <a:ext uri="{FF2B5EF4-FFF2-40B4-BE49-F238E27FC236}">
              <a16:creationId xmlns:a16="http://schemas.microsoft.com/office/drawing/2014/main" id="{DC6D7311-681B-DCA5-EAB7-B2C5FD06D710}"/>
            </a:ext>
          </a:extLst>
        </xdr:cNvPr>
        <xdr:cNvSpPr txBox="1"/>
      </xdr:nvSpPr>
      <xdr:spPr>
        <a:xfrm>
          <a:off x="15732125" y="1181100"/>
          <a:ext cx="4651375" cy="347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a:latin typeface="Arial" panose="020B0604020202020204" pitchFamily="34" charset="0"/>
              <a:cs typeface="Arial" panose="020B0604020202020204" pitchFamily="34" charset="0"/>
            </a:rPr>
            <a:t>Vejledning</a:t>
          </a:r>
          <a:r>
            <a:rPr lang="da-DK" sz="1000" b="1" baseline="0">
              <a:latin typeface="Arial" panose="020B0604020202020204" pitchFamily="34" charset="0"/>
              <a:cs typeface="Arial" panose="020B0604020202020204" pitchFamily="34" charset="0"/>
            </a:rPr>
            <a:t> til udfyldning: </a:t>
          </a:r>
        </a:p>
        <a:p>
          <a:endParaRPr lang="da-DK" sz="1000" baseline="0">
            <a:latin typeface="Arial" panose="020B0604020202020204" pitchFamily="34" charset="0"/>
            <a:cs typeface="Arial" panose="020B0604020202020204" pitchFamily="34" charset="0"/>
          </a:endParaRPr>
        </a:p>
        <a:p>
          <a:r>
            <a:rPr lang="da-DK" sz="1000" baseline="0">
              <a:latin typeface="Arial" panose="020B0604020202020204" pitchFamily="34" charset="0"/>
              <a:cs typeface="Arial" panose="020B0604020202020204" pitchFamily="34" charset="0"/>
            </a:rPr>
            <a:t>- Angiv AP med titel og opgave/aktivtet. Beskrivelsen skal relateres til ansøgningens Del 2. </a:t>
          </a:r>
        </a:p>
        <a:p>
          <a:endParaRPr lang="da-DK" sz="1000" baseline="0">
            <a:latin typeface="Arial" panose="020B0604020202020204" pitchFamily="34" charset="0"/>
            <a:cs typeface="Arial" panose="020B0604020202020204" pitchFamily="34" charset="0"/>
          </a:endParaRPr>
        </a:p>
        <a:p>
          <a:r>
            <a:rPr lang="da-DK" sz="1000" baseline="0">
              <a:latin typeface="Arial" panose="020B0604020202020204" pitchFamily="34" charset="0"/>
              <a:cs typeface="Arial" panose="020B0604020202020204" pitchFamily="34" charset="0"/>
            </a:rPr>
            <a:t>- Marker felterne med farve under det relevant kvartale og årstal hvor aktivteten indgår.</a:t>
          </a:r>
          <a:br>
            <a:rPr lang="da-DK" sz="1000" baseline="0">
              <a:latin typeface="Arial" panose="020B0604020202020204" pitchFamily="34" charset="0"/>
              <a:cs typeface="Arial" panose="020B0604020202020204" pitchFamily="34" charset="0"/>
            </a:rPr>
          </a:br>
          <a:br>
            <a:rPr lang="da-DK" sz="1000" baseline="0">
              <a:latin typeface="Arial" panose="020B0604020202020204" pitchFamily="34" charset="0"/>
              <a:cs typeface="Arial" panose="020B0604020202020204" pitchFamily="34" charset="0"/>
            </a:rPr>
          </a:br>
          <a:r>
            <a:rPr lang="da-DK" sz="1000" baseline="0">
              <a:latin typeface="Arial" panose="020B0604020202020204" pitchFamily="34" charset="0"/>
              <a:cs typeface="Arial" panose="020B0604020202020204" pitchFamily="34" charset="0"/>
            </a:rPr>
            <a:t>- Tidsplan kan kopieres ind i ansøgningens Del 2, eller vedlægges i forlængelse af Del 3 i den samlede ansøgning. </a:t>
          </a:r>
        </a:p>
        <a:p>
          <a:endParaRPr lang="da-DK" sz="1000" baseline="0">
            <a:latin typeface="Arial" panose="020B0604020202020204" pitchFamily="34" charset="0"/>
            <a:cs typeface="Arial" panose="020B0604020202020204" pitchFamily="34" charset="0"/>
          </a:endParaRPr>
        </a:p>
        <a:p>
          <a:r>
            <a:rPr lang="da-DK" sz="1000" baseline="0">
              <a:latin typeface="Arial" panose="020B0604020202020204" pitchFamily="34" charset="0"/>
              <a:cs typeface="Arial" panose="020B0604020202020204" pitchFamily="34" charset="0"/>
            </a:rPr>
            <a:t>- Tidsplan skal stemme overens med angivne AP i projektøkonomiskemaet (Del 3).</a:t>
          </a:r>
        </a:p>
        <a:p>
          <a:endParaRPr lang="da-DK" sz="1000" baseline="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589F-424F-4E22-9A60-F781F291F874}">
  <sheetPr codeName="Sheet2">
    <tabColor theme="3" tint="0.59999389629810485"/>
  </sheetPr>
  <dimension ref="A1:W72"/>
  <sheetViews>
    <sheetView showGridLines="0" tabSelected="1" zoomScaleNormal="100" zoomScaleSheetLayoutView="100" workbookViewId="0">
      <selection activeCell="A2" sqref="A2"/>
    </sheetView>
  </sheetViews>
  <sheetFormatPr defaultColWidth="8.81640625" defaultRowHeight="12.5" x14ac:dyDescent="0.25"/>
  <cols>
    <col min="1" max="1" width="42.7265625" style="18" customWidth="1"/>
    <col min="2" max="3" width="9.7265625" style="18" customWidth="1"/>
    <col min="4" max="4" width="10.54296875" style="19" customWidth="1"/>
    <col min="5" max="5" width="9.7265625" style="19" customWidth="1"/>
    <col min="6" max="6" width="11.7265625" style="19" customWidth="1"/>
    <col min="7" max="7" width="1.81640625" style="19" customWidth="1"/>
    <col min="8" max="8" width="4.453125" customWidth="1"/>
    <col min="9" max="10" width="37.453125" style="21" customWidth="1"/>
    <col min="11" max="11" width="8.81640625" style="18"/>
    <col min="12" max="12" width="11.26953125" style="18" customWidth="1"/>
    <col min="13" max="16384" width="8.81640625" style="18"/>
  </cols>
  <sheetData>
    <row r="1" spans="1:22" ht="9" customHeight="1" x14ac:dyDescent="0.25">
      <c r="A1" s="46"/>
    </row>
    <row r="2" spans="1:22" ht="13" x14ac:dyDescent="0.3">
      <c r="A2" s="48" t="s">
        <v>29</v>
      </c>
      <c r="B2" s="49"/>
      <c r="C2" s="48"/>
      <c r="D2" s="48"/>
      <c r="E2" s="48"/>
      <c r="F2" s="48"/>
      <c r="G2" s="50"/>
      <c r="I2" s="42" t="s">
        <v>179</v>
      </c>
      <c r="J2" s="42"/>
      <c r="K2" s="51"/>
      <c r="L2" s="51"/>
    </row>
    <row r="3" spans="1:22" ht="13" x14ac:dyDescent="0.3">
      <c r="A3" s="48"/>
      <c r="B3" s="52"/>
      <c r="C3" s="48"/>
      <c r="D3" s="48"/>
      <c r="E3" s="48"/>
      <c r="F3" s="48"/>
      <c r="G3" s="50"/>
      <c r="I3" s="124" t="s">
        <v>165</v>
      </c>
      <c r="J3" s="122"/>
      <c r="K3" s="123"/>
      <c r="L3" s="123"/>
    </row>
    <row r="4" spans="1:22" ht="13" x14ac:dyDescent="0.25">
      <c r="A4" s="48" t="s">
        <v>44</v>
      </c>
      <c r="B4" s="266"/>
      <c r="C4" s="267"/>
      <c r="D4" s="267"/>
      <c r="E4" s="267"/>
      <c r="F4" s="268"/>
      <c r="G4" s="53"/>
      <c r="I4" s="22"/>
      <c r="J4" s="22"/>
    </row>
    <row r="5" spans="1:22" ht="27" customHeight="1" x14ac:dyDescent="0.25">
      <c r="A5" s="48" t="s">
        <v>45</v>
      </c>
      <c r="B5" s="246"/>
      <c r="C5" s="247"/>
      <c r="D5" s="247"/>
      <c r="E5" s="247"/>
      <c r="F5" s="269"/>
      <c r="G5" s="53"/>
      <c r="I5" s="270" t="s">
        <v>118</v>
      </c>
      <c r="J5" s="270"/>
      <c r="K5" s="270"/>
      <c r="L5" s="270"/>
    </row>
    <row r="6" spans="1:22" ht="13" x14ac:dyDescent="0.25">
      <c r="A6" s="48"/>
      <c r="B6" s="54"/>
      <c r="C6" s="54"/>
      <c r="D6" s="54"/>
      <c r="E6" s="54"/>
      <c r="F6" s="54"/>
      <c r="G6" s="55"/>
      <c r="I6" t="s">
        <v>114</v>
      </c>
    </row>
    <row r="7" spans="1:22" ht="15.5" x14ac:dyDescent="0.25">
      <c r="A7" s="238" t="s">
        <v>206</v>
      </c>
      <c r="B7" s="184"/>
      <c r="C7" s="184"/>
      <c r="D7" s="184"/>
      <c r="E7" s="184"/>
      <c r="F7" s="184"/>
      <c r="G7" s="55"/>
      <c r="I7" t="s">
        <v>94</v>
      </c>
      <c r="K7" s="21"/>
      <c r="L7" s="21"/>
      <c r="M7" s="21"/>
      <c r="N7" s="21"/>
      <c r="O7" s="21"/>
      <c r="P7" s="21"/>
      <c r="Q7" s="21"/>
      <c r="R7" s="21"/>
      <c r="S7" s="21"/>
      <c r="T7" s="21"/>
      <c r="U7" s="21"/>
      <c r="V7" s="21"/>
    </row>
    <row r="8" spans="1:22" x14ac:dyDescent="0.25">
      <c r="D8" s="18"/>
      <c r="E8" s="18"/>
      <c r="F8" s="18"/>
      <c r="G8" s="56"/>
      <c r="I8" s="44" t="s">
        <v>101</v>
      </c>
      <c r="K8" s="21"/>
      <c r="L8" s="21"/>
      <c r="M8" s="21"/>
      <c r="N8" s="21"/>
      <c r="O8" s="21"/>
      <c r="P8" s="21"/>
      <c r="Q8" s="21"/>
      <c r="R8" s="21"/>
      <c r="S8" s="21"/>
      <c r="T8" s="21"/>
      <c r="U8" s="21"/>
      <c r="V8" s="21"/>
    </row>
    <row r="9" spans="1:22" ht="13" x14ac:dyDescent="0.25">
      <c r="A9" s="57" t="s">
        <v>34</v>
      </c>
      <c r="B9" s="48"/>
      <c r="C9" s="48"/>
      <c r="D9" s="48"/>
      <c r="E9" s="48"/>
      <c r="F9" s="48"/>
      <c r="G9" s="50"/>
      <c r="K9" s="21"/>
      <c r="L9" s="21"/>
      <c r="M9" s="21"/>
      <c r="N9" s="21"/>
      <c r="O9" s="21"/>
      <c r="P9" s="21"/>
      <c r="Q9" s="21"/>
      <c r="R9" s="21"/>
      <c r="S9" s="21"/>
      <c r="T9" s="21"/>
      <c r="U9" s="21"/>
      <c r="V9" s="21"/>
    </row>
    <row r="10" spans="1:22" ht="39.75" customHeight="1" x14ac:dyDescent="0.25">
      <c r="A10" s="272" t="s">
        <v>35</v>
      </c>
      <c r="B10" s="273" t="s">
        <v>46</v>
      </c>
      <c r="C10" s="273"/>
      <c r="D10" s="273" t="s">
        <v>110</v>
      </c>
      <c r="E10" s="273"/>
      <c r="F10" s="273" t="s">
        <v>37</v>
      </c>
      <c r="G10" s="58"/>
      <c r="I10" s="275" t="s">
        <v>173</v>
      </c>
      <c r="J10" s="275"/>
      <c r="K10" s="275"/>
      <c r="L10" s="275"/>
    </row>
    <row r="11" spans="1:22" ht="13" x14ac:dyDescent="0.25">
      <c r="A11" s="272"/>
      <c r="B11" s="271" t="s">
        <v>0</v>
      </c>
      <c r="C11" s="271"/>
      <c r="D11" s="271" t="s">
        <v>0</v>
      </c>
      <c r="E11" s="271"/>
      <c r="F11" s="274"/>
      <c r="G11" s="58"/>
      <c r="I11" s="59"/>
      <c r="J11" s="18"/>
      <c r="K11"/>
      <c r="L11"/>
      <c r="M11"/>
    </row>
    <row r="12" spans="1:22" ht="12.75" customHeight="1" x14ac:dyDescent="0.25">
      <c r="A12" s="17">
        <v>2027</v>
      </c>
      <c r="B12" s="263"/>
      <c r="C12" s="263"/>
      <c r="D12" s="263"/>
      <c r="E12" s="263"/>
      <c r="F12" s="146" t="str">
        <f>IF(D12=0,"",D12/B12)</f>
        <v/>
      </c>
      <c r="G12" s="60"/>
      <c r="I12" s="89" t="s">
        <v>115</v>
      </c>
      <c r="J12" s="18"/>
      <c r="L12" s="59"/>
      <c r="M12" s="59"/>
    </row>
    <row r="13" spans="1:22" x14ac:dyDescent="0.25">
      <c r="A13" s="17">
        <v>2028</v>
      </c>
      <c r="B13" s="248"/>
      <c r="C13" s="249"/>
      <c r="D13" s="248"/>
      <c r="E13" s="249"/>
      <c r="F13" s="146" t="str">
        <f t="shared" ref="F13:F17" si="0">IF(D13=0,"",D13/B13)</f>
        <v/>
      </c>
      <c r="G13" s="60"/>
      <c r="I13" s="89" t="s">
        <v>123</v>
      </c>
      <c r="J13" s="18"/>
    </row>
    <row r="14" spans="1:22" x14ac:dyDescent="0.25">
      <c r="A14" s="17">
        <v>2029</v>
      </c>
      <c r="B14" s="248"/>
      <c r="C14" s="249"/>
      <c r="D14" s="248"/>
      <c r="E14" s="249"/>
      <c r="F14" s="146" t="str">
        <f t="shared" si="0"/>
        <v/>
      </c>
      <c r="G14" s="60"/>
      <c r="I14" s="89" t="s">
        <v>78</v>
      </c>
      <c r="J14" s="18"/>
      <c r="L14" s="59"/>
      <c r="M14" s="59"/>
    </row>
    <row r="15" spans="1:22" x14ac:dyDescent="0.25">
      <c r="A15" s="17">
        <v>2030</v>
      </c>
      <c r="B15" s="248"/>
      <c r="C15" s="249"/>
      <c r="D15" s="248"/>
      <c r="E15" s="249"/>
      <c r="F15" s="146" t="str">
        <f t="shared" si="0"/>
        <v/>
      </c>
      <c r="G15" s="60"/>
      <c r="I15" s="125"/>
      <c r="J15" s="18"/>
      <c r="L15" s="59"/>
      <c r="M15" s="59"/>
    </row>
    <row r="16" spans="1:22" x14ac:dyDescent="0.25">
      <c r="A16" s="17"/>
      <c r="B16" s="248"/>
      <c r="C16" s="249"/>
      <c r="D16" s="248"/>
      <c r="E16" s="249"/>
      <c r="F16" s="146" t="str">
        <f t="shared" si="0"/>
        <v/>
      </c>
      <c r="G16" s="60"/>
      <c r="I16" s="126"/>
      <c r="J16" s="18"/>
    </row>
    <row r="17" spans="1:10" ht="12" customHeight="1" x14ac:dyDescent="0.3">
      <c r="A17" s="16" t="s">
        <v>36</v>
      </c>
      <c r="B17" s="264">
        <f>SUM(B12:C16)</f>
        <v>0</v>
      </c>
      <c r="C17" s="265"/>
      <c r="D17" s="264">
        <f>SUM(D12:E16)</f>
        <v>0</v>
      </c>
      <c r="E17" s="265"/>
      <c r="F17" s="147" t="str">
        <f t="shared" si="0"/>
        <v/>
      </c>
      <c r="G17" s="61"/>
    </row>
    <row r="18" spans="1:10" ht="12" customHeight="1" x14ac:dyDescent="0.25">
      <c r="A18" s="62"/>
      <c r="B18" s="63"/>
      <c r="C18"/>
      <c r="D18" s="63"/>
      <c r="E18" s="2"/>
      <c r="F18" s="63"/>
      <c r="G18" s="64"/>
    </row>
    <row r="19" spans="1:10" ht="12" customHeight="1" x14ac:dyDescent="0.25">
      <c r="A19" s="62"/>
      <c r="B19" s="63"/>
      <c r="C19"/>
      <c r="D19" s="63"/>
      <c r="E19" s="2"/>
      <c r="F19" s="63"/>
      <c r="G19" s="64"/>
    </row>
    <row r="20" spans="1:10" ht="12" customHeight="1" x14ac:dyDescent="0.3">
      <c r="A20" s="1" t="s">
        <v>190</v>
      </c>
      <c r="B20" s="39"/>
      <c r="C20" s="39"/>
      <c r="D20" s="65"/>
      <c r="E20" s="2"/>
      <c r="F20" s="63"/>
      <c r="G20" s="64"/>
    </row>
    <row r="21" spans="1:10" ht="13" x14ac:dyDescent="0.25">
      <c r="A21" s="252" t="s">
        <v>48</v>
      </c>
      <c r="B21" s="8"/>
      <c r="C21" s="8"/>
      <c r="D21" s="9"/>
      <c r="E21" s="9"/>
      <c r="F21" s="14" t="s">
        <v>33</v>
      </c>
      <c r="G21" s="66"/>
    </row>
    <row r="22" spans="1:10" x14ac:dyDescent="0.25">
      <c r="A22" s="253"/>
      <c r="B22" s="10"/>
      <c r="C22" s="10"/>
      <c r="D22" s="11"/>
      <c r="E22" s="11"/>
      <c r="F22" s="67" t="s">
        <v>0</v>
      </c>
      <c r="G22" s="68"/>
    </row>
    <row r="23" spans="1:10" ht="40.5" customHeight="1" x14ac:dyDescent="0.25">
      <c r="A23" s="148"/>
      <c r="B23" s="149"/>
      <c r="C23" s="149"/>
      <c r="D23" s="150"/>
      <c r="E23" s="149"/>
      <c r="F23" s="151"/>
      <c r="G23" s="69"/>
    </row>
    <row r="24" spans="1:10" ht="12.75" customHeight="1" x14ac:dyDescent="0.25">
      <c r="A24" s="158" t="s">
        <v>12</v>
      </c>
      <c r="B24" s="159"/>
      <c r="C24" s="159"/>
      <c r="D24" s="159"/>
      <c r="E24" s="162"/>
      <c r="F24" s="153">
        <f>'år 1 - delbudget'!F14+'år 2 - delbudget'!F14+'år 3 - delbudget'!F14+'år 4 - delbudget'!F14</f>
        <v>0</v>
      </c>
      <c r="G24" s="70"/>
      <c r="I24" s="43"/>
      <c r="J24" s="43"/>
    </row>
    <row r="25" spans="1:10" ht="12.75" customHeight="1" x14ac:dyDescent="0.25">
      <c r="A25" s="160" t="s">
        <v>56</v>
      </c>
      <c r="B25" s="159"/>
      <c r="C25" s="159"/>
      <c r="D25" s="36"/>
      <c r="E25" s="163"/>
      <c r="F25" s="153">
        <f>'år 1 - delbudget'!F15+'år 2 - delbudget'!F15+'år 3 - delbudget'!F15+'år 4 - delbudget'!F15</f>
        <v>0</v>
      </c>
      <c r="G25" s="74"/>
      <c r="I25" s="21" t="s">
        <v>61</v>
      </c>
    </row>
    <row r="26" spans="1:10" x14ac:dyDescent="0.25">
      <c r="A26" s="160" t="s">
        <v>216</v>
      </c>
      <c r="B26" s="159"/>
      <c r="C26" s="245"/>
      <c r="D26" s="245"/>
      <c r="E26" s="163"/>
      <c r="F26" s="153">
        <f>'år 1 - delbudget'!F16+'år 2 - delbudget'!F16+'år 3 - delbudget'!F16+'år 4 - delbudget'!F16</f>
        <v>0</v>
      </c>
      <c r="G26" s="70"/>
      <c r="I26" s="21" t="s">
        <v>62</v>
      </c>
    </row>
    <row r="27" spans="1:10" x14ac:dyDescent="0.25">
      <c r="A27" s="160" t="s">
        <v>57</v>
      </c>
      <c r="B27" s="159"/>
      <c r="C27" s="159"/>
      <c r="D27" s="36"/>
      <c r="E27" s="163"/>
      <c r="F27" s="153">
        <f>'år 1 - delbudget'!F17+'år 2 - delbudget'!F17+'år 3 - delbudget'!F17+'år 4 - delbudget'!F17</f>
        <v>0</v>
      </c>
      <c r="G27" s="74"/>
      <c r="I27" s="21" t="s">
        <v>63</v>
      </c>
    </row>
    <row r="28" spans="1:10" x14ac:dyDescent="0.25">
      <c r="A28" s="160" t="s">
        <v>9</v>
      </c>
      <c r="B28" s="159"/>
      <c r="C28" s="159"/>
      <c r="D28" s="36"/>
      <c r="E28" s="163"/>
      <c r="F28" s="153">
        <f>'år 1 - delbudget'!F18+'år 2 - delbudget'!F18+'år 3 - delbudget'!F18+'år 4 - delbudget'!F18</f>
        <v>0</v>
      </c>
      <c r="G28" s="74"/>
      <c r="I28" s="21" t="s">
        <v>95</v>
      </c>
    </row>
    <row r="29" spans="1:10" ht="13" x14ac:dyDescent="0.3">
      <c r="A29" s="161" t="s">
        <v>155</v>
      </c>
      <c r="B29" s="1"/>
      <c r="C29" s="1"/>
      <c r="D29" s="204"/>
      <c r="E29" s="164"/>
      <c r="F29" s="155">
        <f>ROUND(F24,0)+ROUND(F25,0)+ROUND(F26,0)+ROUND(F27,0)+ROUND(F28,0)</f>
        <v>0</v>
      </c>
      <c r="G29" s="75"/>
      <c r="H29" s="76"/>
    </row>
    <row r="30" spans="1:10" ht="13" x14ac:dyDescent="0.3">
      <c r="A30" s="261" t="s">
        <v>154</v>
      </c>
      <c r="B30" s="262"/>
      <c r="C30" s="262"/>
      <c r="D30" s="36"/>
      <c r="E30" s="163"/>
      <c r="F30" s="153">
        <f>'år 1 - delbudget'!F20+'år 2 - delbudget'!F20+'år 3 - delbudget'!F20+'år 4 - delbudget'!F20</f>
        <v>0</v>
      </c>
      <c r="G30" s="70"/>
      <c r="I30" s="21" t="s">
        <v>124</v>
      </c>
    </row>
    <row r="31" spans="1:10" ht="13.5" thickBot="1" x14ac:dyDescent="0.35">
      <c r="A31" s="166" t="s">
        <v>1</v>
      </c>
      <c r="B31" s="167"/>
      <c r="C31" s="167"/>
      <c r="D31" s="168"/>
      <c r="E31" s="169"/>
      <c r="F31" s="156">
        <f>ROUND(F29+F30,0)</f>
        <v>0</v>
      </c>
      <c r="G31" s="75"/>
    </row>
    <row r="32" spans="1:10" ht="13.5" customHeight="1" x14ac:dyDescent="0.3">
      <c r="A32"/>
      <c r="B32" s="1"/>
      <c r="C32" s="1"/>
      <c r="D32" s="204"/>
      <c r="E32" s="204"/>
      <c r="F32" s="204"/>
      <c r="G32" s="78"/>
    </row>
    <row r="33" spans="1:13" ht="10.5" customHeight="1" x14ac:dyDescent="0.25">
      <c r="A33"/>
      <c r="B33"/>
      <c r="C33"/>
      <c r="D33" s="2"/>
      <c r="E33" s="2"/>
      <c r="F33" s="3"/>
      <c r="G33" s="70"/>
    </row>
    <row r="34" spans="1:13" ht="13" x14ac:dyDescent="0.25">
      <c r="A34" s="252" t="s">
        <v>49</v>
      </c>
      <c r="B34" s="8"/>
      <c r="C34" s="8"/>
      <c r="D34" s="9"/>
      <c r="E34" s="9"/>
      <c r="F34" s="14" t="s">
        <v>33</v>
      </c>
      <c r="G34" s="66"/>
    </row>
    <row r="35" spans="1:13" ht="13" x14ac:dyDescent="0.3">
      <c r="A35" s="253"/>
      <c r="B35" s="12"/>
      <c r="C35" s="10"/>
      <c r="D35" s="10"/>
      <c r="E35" s="11" t="s">
        <v>2</v>
      </c>
      <c r="F35" s="67" t="s">
        <v>0</v>
      </c>
      <c r="G35" s="68"/>
    </row>
    <row r="36" spans="1:13" ht="13" x14ac:dyDescent="0.3">
      <c r="A36" s="165" t="s">
        <v>32</v>
      </c>
      <c r="B36" s="97"/>
      <c r="C36" s="159"/>
      <c r="D36" s="159"/>
      <c r="E36" s="176" t="str">
        <f>IF(F36="","",F36/$F$44)</f>
        <v/>
      </c>
      <c r="F36" s="79"/>
      <c r="G36" s="80"/>
    </row>
    <row r="37" spans="1:13" x14ac:dyDescent="0.25">
      <c r="A37" s="160" t="s">
        <v>166</v>
      </c>
      <c r="B37" s="159"/>
      <c r="C37" s="159"/>
      <c r="D37" s="159"/>
      <c r="E37" s="176" t="str">
        <f>IF(F37="","",F37/$F$44)</f>
        <v/>
      </c>
      <c r="F37" s="81"/>
      <c r="G37" s="74"/>
      <c r="K37"/>
      <c r="L37"/>
      <c r="M37"/>
    </row>
    <row r="38" spans="1:13" x14ac:dyDescent="0.25">
      <c r="A38" s="160" t="s">
        <v>8</v>
      </c>
      <c r="B38" s="159"/>
      <c r="C38" s="31" t="s">
        <v>5</v>
      </c>
      <c r="D38" s="31" t="s">
        <v>6</v>
      </c>
      <c r="E38" s="170"/>
      <c r="F38" s="171"/>
      <c r="G38" s="70"/>
      <c r="I38" s="21" t="s">
        <v>96</v>
      </c>
      <c r="K38"/>
      <c r="L38"/>
      <c r="M38"/>
    </row>
    <row r="39" spans="1:13" x14ac:dyDescent="0.25">
      <c r="A39" s="254"/>
      <c r="B39" s="255"/>
      <c r="C39" s="77"/>
      <c r="D39" s="77"/>
      <c r="E39" s="146" t="str">
        <f>IF(F39="","",F39/$F$44)</f>
        <v/>
      </c>
      <c r="F39" s="152" t="str">
        <f>IF(AND(C39="",D39=""),"",IF(D39="",ROUND(C39,0),ROUND(D39,0)))</f>
        <v/>
      </c>
      <c r="G39" s="70"/>
      <c r="I39" s="21" t="s">
        <v>70</v>
      </c>
      <c r="K39" s="44"/>
      <c r="L39" s="44"/>
      <c r="M39" s="44"/>
    </row>
    <row r="40" spans="1:13" x14ac:dyDescent="0.25">
      <c r="A40" s="254"/>
      <c r="B40" s="255"/>
      <c r="C40" s="77"/>
      <c r="D40" s="77"/>
      <c r="E40" s="146" t="str">
        <f>IF(F40="","",F40/$F$44)</f>
        <v/>
      </c>
      <c r="F40" s="152" t="str">
        <f t="shared" ref="F40:F43" si="1">IF(AND(C40="",D40=""),"",IF(D40="",ROUND(C40,0),ROUND(D40,0)))</f>
        <v/>
      </c>
      <c r="G40" s="70"/>
      <c r="I40" s="44"/>
      <c r="J40" s="44"/>
      <c r="K40" s="44"/>
      <c r="L40" s="44"/>
      <c r="M40" s="44"/>
    </row>
    <row r="41" spans="1:13" x14ac:dyDescent="0.25">
      <c r="A41" s="160" t="s">
        <v>7</v>
      </c>
      <c r="B41" s="159"/>
      <c r="C41" s="31" t="s">
        <v>5</v>
      </c>
      <c r="D41" s="31" t="s">
        <v>6</v>
      </c>
      <c r="E41" s="82"/>
      <c r="F41" s="5"/>
      <c r="G41" s="70"/>
      <c r="I41" s="44" t="s">
        <v>43</v>
      </c>
      <c r="J41" s="44"/>
    </row>
    <row r="42" spans="1:13" x14ac:dyDescent="0.25">
      <c r="A42" s="256"/>
      <c r="B42" s="257"/>
      <c r="C42" s="77"/>
      <c r="D42" s="77"/>
      <c r="E42" s="146" t="str">
        <f>IF(F42="","",F42/$F$44)</f>
        <v/>
      </c>
      <c r="F42" s="152" t="str">
        <f t="shared" si="1"/>
        <v/>
      </c>
      <c r="G42" s="70"/>
      <c r="I42" s="21" t="s">
        <v>69</v>
      </c>
    </row>
    <row r="43" spans="1:13" x14ac:dyDescent="0.25">
      <c r="A43" s="258"/>
      <c r="B43" s="259"/>
      <c r="C43" s="77"/>
      <c r="D43" s="77"/>
      <c r="E43" s="146" t="str">
        <f>IF(F43="","",F43/$F$44)</f>
        <v/>
      </c>
      <c r="F43" s="152" t="str">
        <f t="shared" si="1"/>
        <v/>
      </c>
      <c r="G43" s="70"/>
      <c r="I43" s="21" t="s">
        <v>89</v>
      </c>
    </row>
    <row r="44" spans="1:13" ht="13.5" thickBot="1" x14ac:dyDescent="0.35">
      <c r="A44" s="174" t="s">
        <v>3</v>
      </c>
      <c r="B44" s="175"/>
      <c r="C44" s="167"/>
      <c r="D44" s="167"/>
      <c r="E44" s="177">
        <f>ROUND(SUM(E36:E43),3)</f>
        <v>0</v>
      </c>
      <c r="F44" s="157">
        <f>ROUND(SUM(F36:F43),0)</f>
        <v>0</v>
      </c>
      <c r="G44" s="75"/>
    </row>
    <row r="45" spans="1:13" ht="5.5" customHeight="1" x14ac:dyDescent="0.25">
      <c r="A45" s="83"/>
      <c r="B45"/>
      <c r="C45"/>
      <c r="D45" s="84"/>
      <c r="E45" s="84"/>
      <c r="F45" s="3"/>
      <c r="G45" s="70"/>
    </row>
    <row r="46" spans="1:13" x14ac:dyDescent="0.25">
      <c r="A46" s="27" t="s">
        <v>59</v>
      </c>
      <c r="B46" s="4"/>
      <c r="C46" s="4"/>
      <c r="D46" s="4"/>
      <c r="E46" s="7">
        <f>100%-E44</f>
        <v>1</v>
      </c>
      <c r="F46" s="6">
        <f>F31-F44</f>
        <v>0</v>
      </c>
      <c r="G46" s="85"/>
      <c r="I46" s="21" t="s">
        <v>167</v>
      </c>
    </row>
    <row r="47" spans="1:13" ht="4.5" customHeight="1" x14ac:dyDescent="0.25">
      <c r="A47" s="83"/>
      <c r="B47"/>
      <c r="C47"/>
      <c r="D47"/>
      <c r="E47" s="37"/>
      <c r="F47" s="86"/>
      <c r="G47" s="85"/>
    </row>
    <row r="48" spans="1:13" x14ac:dyDescent="0.25">
      <c r="A48"/>
      <c r="B48"/>
      <c r="C48"/>
      <c r="D48" s="2" t="s">
        <v>53</v>
      </c>
      <c r="E48" s="38" t="s">
        <v>58</v>
      </c>
      <c r="F48" s="77"/>
      <c r="G48" s="87"/>
    </row>
    <row r="49" spans="1:23" x14ac:dyDescent="0.25">
      <c r="A49"/>
      <c r="B49" s="28"/>
      <c r="C49"/>
      <c r="D49" s="2" t="s">
        <v>54</v>
      </c>
      <c r="E49" s="38" t="s">
        <v>58</v>
      </c>
      <c r="F49" s="77"/>
      <c r="G49" s="87"/>
      <c r="I49" s="40" t="s">
        <v>113</v>
      </c>
      <c r="J49" s="40"/>
    </row>
    <row r="50" spans="1:23" ht="7.5" customHeight="1" x14ac:dyDescent="0.25">
      <c r="A50"/>
      <c r="B50" s="28"/>
      <c r="C50"/>
      <c r="D50" s="2"/>
      <c r="E50" s="38"/>
      <c r="F50" s="28"/>
      <c r="G50" s="87"/>
      <c r="I50" s="40"/>
      <c r="J50" s="40"/>
    </row>
    <row r="51" spans="1:23" ht="13" x14ac:dyDescent="0.25">
      <c r="A51" s="15" t="s">
        <v>122</v>
      </c>
      <c r="B51"/>
      <c r="C51"/>
      <c r="D51" s="2"/>
      <c r="E51" s="2"/>
      <c r="F51" s="2"/>
      <c r="G51" s="69"/>
      <c r="I51" s="45"/>
      <c r="K51"/>
      <c r="L51"/>
      <c r="M51"/>
    </row>
    <row r="52" spans="1:23" ht="26.25" customHeight="1" x14ac:dyDescent="0.25">
      <c r="A52" s="260" t="s">
        <v>205</v>
      </c>
      <c r="B52" s="260"/>
      <c r="C52" s="260"/>
      <c r="D52" s="260"/>
      <c r="E52" s="260"/>
      <c r="F52" s="260"/>
      <c r="G52" s="69"/>
      <c r="I52" s="89" t="s">
        <v>81</v>
      </c>
      <c r="J52" s="45"/>
      <c r="K52" s="44"/>
      <c r="L52" s="44"/>
      <c r="M52" s="44"/>
      <c r="N52" s="44"/>
      <c r="O52" s="44"/>
      <c r="P52" s="44"/>
      <c r="Q52" s="44"/>
      <c r="R52" s="44"/>
      <c r="S52" s="44"/>
      <c r="T52" s="44"/>
      <c r="U52" s="44"/>
      <c r="V52" s="44"/>
      <c r="W52" s="44"/>
    </row>
    <row r="53" spans="1:23" x14ac:dyDescent="0.25">
      <c r="A53" s="260"/>
      <c r="B53" s="260"/>
      <c r="C53" s="260"/>
      <c r="D53" s="260"/>
      <c r="E53" s="260"/>
      <c r="F53" s="260"/>
      <c r="G53" s="90"/>
      <c r="I53" s="260"/>
      <c r="J53" s="260"/>
      <c r="K53" s="21"/>
      <c r="L53" s="21"/>
      <c r="M53" s="21"/>
      <c r="N53" s="21"/>
      <c r="O53" s="21"/>
      <c r="P53" s="21"/>
      <c r="Q53" s="21"/>
    </row>
    <row r="54" spans="1:23" x14ac:dyDescent="0.25">
      <c r="A54" s="260"/>
      <c r="B54" s="260"/>
      <c r="C54" s="260"/>
      <c r="D54" s="260"/>
      <c r="E54" s="260"/>
      <c r="F54" s="260"/>
      <c r="G54" s="90"/>
      <c r="I54"/>
      <c r="J54" s="88"/>
      <c r="K54"/>
      <c r="L54"/>
      <c r="M54"/>
    </row>
    <row r="55" spans="1:23" ht="12.75" customHeight="1" x14ac:dyDescent="0.25">
      <c r="A55" s="260"/>
      <c r="B55" s="260"/>
      <c r="C55" s="260"/>
      <c r="D55" s="260"/>
      <c r="E55" s="260"/>
      <c r="F55" s="260"/>
      <c r="G55" s="69"/>
      <c r="I55" s="89" t="s">
        <v>117</v>
      </c>
      <c r="J55" s="24"/>
      <c r="K55" s="44"/>
      <c r="L55" s="44"/>
      <c r="M55" s="44"/>
      <c r="N55" s="44"/>
      <c r="O55" s="44"/>
      <c r="P55" s="44"/>
      <c r="Q55" s="44"/>
      <c r="R55" s="44"/>
      <c r="S55" s="44"/>
      <c r="T55" s="44"/>
      <c r="U55" s="44"/>
      <c r="V55" s="44"/>
      <c r="W55" s="44"/>
    </row>
    <row r="56" spans="1:23" ht="12.75" customHeight="1" x14ac:dyDescent="0.25">
      <c r="A56" s="260"/>
      <c r="B56" s="260"/>
      <c r="C56" s="260"/>
      <c r="D56" s="260"/>
      <c r="E56" s="260"/>
      <c r="F56" s="260"/>
      <c r="G56" s="90"/>
      <c r="I56" s="24" t="s">
        <v>168</v>
      </c>
      <c r="J56" s="24"/>
      <c r="K56" s="44"/>
      <c r="L56" s="44"/>
      <c r="M56"/>
    </row>
    <row r="57" spans="1:23" x14ac:dyDescent="0.25">
      <c r="A57" s="260"/>
      <c r="B57" s="260"/>
      <c r="C57" s="260"/>
      <c r="D57" s="260"/>
      <c r="E57" s="260"/>
      <c r="F57" s="260"/>
      <c r="G57" s="90"/>
      <c r="I57" s="260"/>
      <c r="J57" s="260"/>
      <c r="K57" s="44"/>
      <c r="L57" s="44"/>
      <c r="M57"/>
    </row>
    <row r="58" spans="1:23" ht="13" x14ac:dyDescent="0.25">
      <c r="A58" s="20" t="s">
        <v>82</v>
      </c>
      <c r="G58" s="90"/>
      <c r="J58" s="88"/>
      <c r="K58" s="44"/>
      <c r="L58" s="44"/>
      <c r="M58" s="44"/>
    </row>
    <row r="59" spans="1:23" ht="13" x14ac:dyDescent="0.25">
      <c r="A59" s="20"/>
      <c r="G59" s="90"/>
      <c r="I59" s="45"/>
      <c r="J59" s="18"/>
      <c r="K59" s="44"/>
      <c r="L59" s="44"/>
      <c r="M59" s="44"/>
    </row>
    <row r="60" spans="1:23" ht="13" x14ac:dyDescent="0.3">
      <c r="A60" s="91" t="s">
        <v>74</v>
      </c>
      <c r="B60" s="92"/>
      <c r="C60" s="92"/>
      <c r="D60" s="92"/>
      <c r="E60" s="236"/>
      <c r="F60" s="239">
        <v>1000</v>
      </c>
      <c r="G60" s="90"/>
      <c r="I60" s="44" t="s">
        <v>76</v>
      </c>
      <c r="K60" s="44"/>
      <c r="L60" s="44"/>
      <c r="M60" s="44"/>
    </row>
    <row r="61" spans="1:23" x14ac:dyDescent="0.25">
      <c r="A61" s="246" t="s">
        <v>60</v>
      </c>
      <c r="B61" s="247"/>
      <c r="C61" s="247"/>
      <c r="D61" s="247"/>
      <c r="E61" s="191"/>
      <c r="F61" s="231"/>
      <c r="G61" s="93"/>
      <c r="I61" s="44" t="s">
        <v>125</v>
      </c>
      <c r="J61" s="44"/>
    </row>
    <row r="62" spans="1:23" x14ac:dyDescent="0.25">
      <c r="A62" s="246" t="s">
        <v>50</v>
      </c>
      <c r="B62" s="247"/>
      <c r="C62" s="247"/>
      <c r="D62" s="247"/>
      <c r="E62" s="191"/>
      <c r="F62" s="231"/>
      <c r="G62" s="56"/>
      <c r="I62" s="44" t="s">
        <v>68</v>
      </c>
      <c r="J62" s="44"/>
    </row>
    <row r="63" spans="1:23" x14ac:dyDescent="0.25">
      <c r="A63" s="246" t="s">
        <v>51</v>
      </c>
      <c r="B63" s="247"/>
      <c r="C63" s="247"/>
      <c r="D63" s="247"/>
      <c r="E63" s="191"/>
      <c r="F63" s="231"/>
      <c r="G63" s="56"/>
      <c r="I63" s="44" t="s">
        <v>144</v>
      </c>
      <c r="J63" s="44"/>
    </row>
    <row r="64" spans="1:23" x14ac:dyDescent="0.25">
      <c r="A64" s="246" t="s">
        <v>52</v>
      </c>
      <c r="B64" s="247"/>
      <c r="C64" s="247"/>
      <c r="D64" s="247"/>
      <c r="E64" s="191"/>
      <c r="F64" s="231"/>
      <c r="G64" s="56"/>
      <c r="I64" s="44" t="s">
        <v>143</v>
      </c>
      <c r="J64" s="44"/>
      <c r="K64" s="44"/>
      <c r="L64" s="44"/>
      <c r="M64" s="44"/>
    </row>
    <row r="65" spans="1:13" x14ac:dyDescent="0.25">
      <c r="A65" s="250"/>
      <c r="B65" s="251"/>
      <c r="C65" s="251"/>
      <c r="D65" s="251"/>
      <c r="E65" s="191"/>
      <c r="F65" s="231"/>
      <c r="G65" s="56"/>
      <c r="J65" s="44"/>
      <c r="K65" s="44"/>
      <c r="L65" s="44"/>
      <c r="M65" s="44"/>
    </row>
    <row r="66" spans="1:13" x14ac:dyDescent="0.25">
      <c r="A66" s="95" t="s">
        <v>71</v>
      </c>
      <c r="D66" s="18"/>
      <c r="E66" s="191"/>
      <c r="F66" s="231"/>
      <c r="G66" s="56"/>
      <c r="J66" s="44"/>
      <c r="K66" s="44"/>
      <c r="L66" s="44"/>
      <c r="M66" s="44"/>
    </row>
    <row r="67" spans="1:13" ht="13" x14ac:dyDescent="0.3">
      <c r="A67" s="96" t="s">
        <v>47</v>
      </c>
      <c r="B67" s="97"/>
      <c r="C67" s="97"/>
      <c r="D67" s="97"/>
      <c r="E67" s="97"/>
      <c r="F67" s="232">
        <f>ROUND(SUM(F61:F66),0)</f>
        <v>0</v>
      </c>
      <c r="G67" s="56"/>
      <c r="K67" s="44"/>
      <c r="L67" s="44"/>
      <c r="M67" s="44"/>
    </row>
    <row r="68" spans="1:13" ht="7.5" customHeight="1" x14ac:dyDescent="0.3">
      <c r="A68" s="20"/>
      <c r="D68" s="18"/>
      <c r="E68" s="18"/>
      <c r="F68" s="18"/>
      <c r="G68" s="98"/>
      <c r="I68" s="44"/>
      <c r="J68" s="44"/>
      <c r="K68" s="44"/>
      <c r="L68" s="44"/>
      <c r="M68" s="44"/>
    </row>
    <row r="69" spans="1:13" x14ac:dyDescent="0.25">
      <c r="A69" s="27" t="s">
        <v>4</v>
      </c>
      <c r="B69" s="4"/>
      <c r="C69" s="4"/>
      <c r="D69" s="4"/>
      <c r="E69" s="4"/>
      <c r="F69" s="29">
        <f>+F31-F67</f>
        <v>0</v>
      </c>
      <c r="G69" s="90"/>
      <c r="I69" s="260" t="s">
        <v>119</v>
      </c>
      <c r="J69" s="260"/>
      <c r="K69" s="260"/>
      <c r="L69" s="44"/>
      <c r="M69" s="44"/>
    </row>
    <row r="70" spans="1:13" x14ac:dyDescent="0.25">
      <c r="A70" s="22"/>
      <c r="B70" s="22"/>
      <c r="D70" s="18"/>
      <c r="E70" s="18"/>
      <c r="F70" s="18"/>
      <c r="G70" s="99"/>
      <c r="I70" s="260"/>
      <c r="J70" s="260"/>
      <c r="K70" s="260"/>
      <c r="L70" s="44"/>
      <c r="M70" s="44"/>
    </row>
    <row r="71" spans="1:13" x14ac:dyDescent="0.25">
      <c r="A71" s="22"/>
      <c r="C71" s="22"/>
      <c r="G71" s="90"/>
      <c r="I71" s="44"/>
      <c r="J71" s="44"/>
      <c r="K71" s="44"/>
      <c r="L71" s="44"/>
      <c r="M71" s="44"/>
    </row>
    <row r="72" spans="1:13" ht="13" x14ac:dyDescent="0.3">
      <c r="G72" s="1"/>
      <c r="I72" s="18"/>
    </row>
  </sheetData>
  <sheetProtection formatCells="0" formatRows="0" insertRows="0"/>
  <mergeCells count="40">
    <mergeCell ref="B4:F4"/>
    <mergeCell ref="B5:F5"/>
    <mergeCell ref="I5:L5"/>
    <mergeCell ref="D11:E11"/>
    <mergeCell ref="A10:A11"/>
    <mergeCell ref="B10:C10"/>
    <mergeCell ref="D10:E10"/>
    <mergeCell ref="F10:F11"/>
    <mergeCell ref="B11:C11"/>
    <mergeCell ref="I10:L10"/>
    <mergeCell ref="I69:K70"/>
    <mergeCell ref="A30:C30"/>
    <mergeCell ref="A34:A35"/>
    <mergeCell ref="B12:C12"/>
    <mergeCell ref="D12:E12"/>
    <mergeCell ref="B13:C13"/>
    <mergeCell ref="D13:E13"/>
    <mergeCell ref="I53:J53"/>
    <mergeCell ref="I57:J57"/>
    <mergeCell ref="B15:C15"/>
    <mergeCell ref="D15:E15"/>
    <mergeCell ref="B16:C16"/>
    <mergeCell ref="D16:E16"/>
    <mergeCell ref="B17:C17"/>
    <mergeCell ref="D14:E14"/>
    <mergeCell ref="D17:E17"/>
    <mergeCell ref="C26:D26"/>
    <mergeCell ref="A62:D62"/>
    <mergeCell ref="A63:D63"/>
    <mergeCell ref="B14:C14"/>
    <mergeCell ref="A65:D65"/>
    <mergeCell ref="A64:D64"/>
    <mergeCell ref="A21:A22"/>
    <mergeCell ref="A39:B39"/>
    <mergeCell ref="A40:B40"/>
    <mergeCell ref="A42:B42"/>
    <mergeCell ref="A43:B43"/>
    <mergeCell ref="A52:F52"/>
    <mergeCell ref="A61:D61"/>
    <mergeCell ref="A53:F57"/>
  </mergeCells>
  <conditionalFormatting sqref="E46:G47">
    <cfRule type="cellIs" dxfId="4" priority="9" operator="notEqual">
      <formula>0</formula>
    </cfRule>
  </conditionalFormatting>
  <conditionalFormatting sqref="F69">
    <cfRule type="cellIs" dxfId="3" priority="1" operator="notEqual">
      <formula>0</formula>
    </cfRule>
    <cfRule type="cellIs" priority="2" operator="notEqual">
      <formula>0</formula>
    </cfRule>
    <cfRule type="cellIs" priority="3" operator="greaterThan">
      <formula>0</formula>
    </cfRule>
    <cfRule type="aboveAverage" dxfId="2" priority="4"/>
  </conditionalFormatting>
  <conditionalFormatting sqref="G70">
    <cfRule type="cellIs" dxfId="1" priority="5" operator="notEqual">
      <formula>0</formula>
    </cfRule>
    <cfRule type="cellIs" priority="6" operator="notEqual">
      <formula>0</formula>
    </cfRule>
    <cfRule type="cellIs" priority="7" operator="greaterThan">
      <formula>0</formula>
    </cfRule>
    <cfRule type="aboveAverage" dxfId="0" priority="8"/>
  </conditionalFormatting>
  <dataValidations disablePrompts="1" count="5">
    <dataValidation type="textLength" allowBlank="1" showInputMessage="1" showErrorMessage="1" sqref="K18" xr:uid="{33AC2DC4-5DEA-4D35-B29A-1E8442779B41}">
      <formula1>10000</formula1>
      <formula2>500000</formula2>
    </dataValidation>
    <dataValidation type="textLength" allowBlank="1" showInputMessage="1" showErrorMessage="1" sqref="F12:G17 B17:E17 G29 G24 E39:G40 E42:G44 E46:G47 G70 G26 F67 F69 G31" xr:uid="{F82C7934-D8CB-407A-BFC5-E989DA9962BC}">
      <formula1>10000</formula1>
      <formula2>50000</formula2>
    </dataValidation>
    <dataValidation type="decimal" operator="greaterThanOrEqual" allowBlank="1" showInputMessage="1" showErrorMessage="1" sqref="C42:D43 G27:G28 C39:D40" xr:uid="{78592EA6-40FF-4C26-BE38-5D82E4958F32}">
      <formula1>0</formula1>
    </dataValidation>
    <dataValidation type="textLength" errorStyle="warning" allowBlank="1" showInputMessage="1" showErrorMessage="1" sqref="F31" xr:uid="{CF5943CC-34F9-411C-A9C6-4D5E39573CF2}">
      <formula1>10000</formula1>
      <formula2>50000</formula2>
    </dataValidation>
    <dataValidation type="textLength" errorStyle="information" allowBlank="1" showInputMessage="1" showErrorMessage="1" sqref="F29" xr:uid="{517C4C03-4020-4CF8-B387-B69EB4827F0F}">
      <formula1>10000</formula1>
      <formula2>50000</formula2>
    </dataValidation>
  </dataValidations>
  <printOptions horizontalCentered="1"/>
  <pageMargins left="0.25" right="0.25" top="0.75" bottom="0.75" header="0.3" footer="0.3"/>
  <pageSetup paperSize="9" fitToHeight="0" orientation="portrait" r:id="rId1"/>
  <headerFooter>
    <oddFooter>&amp;R2025 - Del 3, side &amp;P</oddFooter>
  </headerFooter>
  <rowBreaks count="1" manualBreakCount="1">
    <brk id="49" max="16383" man="1"/>
  </rowBreaks>
  <colBreaks count="1" manualBreakCount="1">
    <brk id="7" max="169" man="1"/>
  </colBreaks>
  <ignoredErrors>
    <ignoredError sqref="F22 B11 D11 F3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B9734-0ED8-4A24-8292-9E2F37302B2D}">
  <sheetPr>
    <tabColor theme="3" tint="0.59999389629810485"/>
  </sheetPr>
  <dimension ref="A1:W115"/>
  <sheetViews>
    <sheetView showGridLines="0" zoomScaleNormal="100" zoomScaleSheetLayoutView="100" workbookViewId="0">
      <selection activeCell="I55" sqref="I55"/>
    </sheetView>
  </sheetViews>
  <sheetFormatPr defaultColWidth="8.81640625" defaultRowHeight="12.5" x14ac:dyDescent="0.25"/>
  <cols>
    <col min="1" max="1" width="42.7265625" style="18" customWidth="1"/>
    <col min="2" max="3" width="9.7265625" style="18" customWidth="1"/>
    <col min="4" max="4" width="10.54296875" style="19" customWidth="1"/>
    <col min="5" max="5" width="9.7265625" style="19" customWidth="1"/>
    <col min="6" max="6" width="11.7265625" style="19" customWidth="1"/>
    <col min="7" max="7" width="1.81640625" style="19" customWidth="1"/>
    <col min="8" max="8" width="4.453125" customWidth="1"/>
    <col min="9" max="10" width="37.453125" style="21" customWidth="1"/>
    <col min="11" max="11" width="8.81640625" style="18"/>
    <col min="12" max="12" width="11.26953125" style="18" customWidth="1"/>
    <col min="13" max="16384" width="8.81640625" style="18"/>
  </cols>
  <sheetData>
    <row r="1" spans="1:22" ht="9" customHeight="1" x14ac:dyDescent="0.25">
      <c r="A1" s="46"/>
    </row>
    <row r="2" spans="1:22" ht="13" x14ac:dyDescent="0.3">
      <c r="A2" s="48" t="s">
        <v>29</v>
      </c>
      <c r="B2" s="49"/>
      <c r="C2" s="48"/>
      <c r="D2" s="48"/>
      <c r="E2" s="48"/>
      <c r="F2" s="48"/>
      <c r="G2" s="50"/>
      <c r="I2" s="42" t="s">
        <v>179</v>
      </c>
      <c r="J2" s="42"/>
      <c r="K2" s="51"/>
      <c r="L2" s="51"/>
    </row>
    <row r="3" spans="1:22" ht="13" x14ac:dyDescent="0.3">
      <c r="A3" s="48"/>
      <c r="B3" s="52"/>
      <c r="C3" s="48"/>
      <c r="D3" s="48"/>
      <c r="E3" s="48"/>
      <c r="F3" s="48"/>
      <c r="G3" s="50"/>
      <c r="I3" s="124" t="s">
        <v>165</v>
      </c>
      <c r="J3" s="122"/>
      <c r="K3" s="123"/>
      <c r="L3" s="123"/>
    </row>
    <row r="4" spans="1:22" ht="13" x14ac:dyDescent="0.25">
      <c r="A4" s="48" t="s">
        <v>44</v>
      </c>
      <c r="B4" s="266"/>
      <c r="C4" s="267"/>
      <c r="D4" s="267"/>
      <c r="E4" s="267"/>
      <c r="F4" s="268"/>
      <c r="G4" s="53"/>
      <c r="I4" s="22"/>
      <c r="J4" s="22"/>
    </row>
    <row r="5" spans="1:22" ht="27" customHeight="1" x14ac:dyDescent="0.25">
      <c r="A5" s="48" t="s">
        <v>45</v>
      </c>
      <c r="B5" s="246"/>
      <c r="C5" s="247"/>
      <c r="D5" s="247"/>
      <c r="E5" s="247"/>
      <c r="F5" s="269"/>
      <c r="G5" s="53"/>
      <c r="I5" s="270" t="s">
        <v>118</v>
      </c>
      <c r="J5" s="270"/>
      <c r="K5" s="270"/>
      <c r="L5" s="270"/>
    </row>
    <row r="6" spans="1:22" ht="13" x14ac:dyDescent="0.25">
      <c r="A6" s="48"/>
      <c r="B6" s="54"/>
      <c r="C6" s="54"/>
      <c r="D6" s="54"/>
      <c r="E6" s="54"/>
      <c r="F6" s="54"/>
      <c r="G6" s="55"/>
      <c r="I6" t="s">
        <v>114</v>
      </c>
    </row>
    <row r="7" spans="1:22" ht="15.5" x14ac:dyDescent="0.25">
      <c r="A7" s="238" t="s">
        <v>191</v>
      </c>
      <c r="B7" s="184"/>
      <c r="C7" s="184"/>
      <c r="D7" s="184"/>
      <c r="E7" s="184"/>
      <c r="F7" s="184"/>
      <c r="G7" s="55"/>
      <c r="I7" t="s">
        <v>94</v>
      </c>
      <c r="K7" s="21"/>
      <c r="L7" s="21"/>
      <c r="M7" s="21"/>
      <c r="N7" s="21"/>
      <c r="O7" s="21"/>
      <c r="P7" s="21"/>
      <c r="Q7" s="21"/>
      <c r="R7" s="21"/>
      <c r="S7" s="21"/>
      <c r="T7" s="21"/>
      <c r="U7" s="21"/>
      <c r="V7" s="21"/>
    </row>
    <row r="8" spans="1:22" x14ac:dyDescent="0.25">
      <c r="D8" s="18"/>
      <c r="E8" s="18"/>
      <c r="F8" s="18"/>
      <c r="G8" s="56"/>
      <c r="I8" s="44" t="s">
        <v>101</v>
      </c>
      <c r="K8" s="21"/>
      <c r="L8" s="21"/>
      <c r="M8" s="21"/>
      <c r="N8" s="21"/>
      <c r="O8" s="21"/>
      <c r="P8" s="21"/>
      <c r="Q8" s="21"/>
      <c r="R8" s="21"/>
      <c r="S8" s="21"/>
      <c r="T8" s="21"/>
      <c r="U8" s="21"/>
      <c r="V8" s="21"/>
    </row>
    <row r="9" spans="1:22" ht="12" customHeight="1" x14ac:dyDescent="0.25">
      <c r="A9" s="62"/>
      <c r="B9" s="63"/>
      <c r="C9"/>
      <c r="D9" s="63"/>
      <c r="E9" s="2"/>
      <c r="F9" s="63"/>
      <c r="G9" s="64"/>
      <c r="I9" s="275" t="s">
        <v>173</v>
      </c>
      <c r="J9" s="275"/>
      <c r="K9" s="275"/>
      <c r="L9" s="275"/>
    </row>
    <row r="10" spans="1:22" ht="12" customHeight="1" x14ac:dyDescent="0.3">
      <c r="A10" s="237" t="s">
        <v>193</v>
      </c>
      <c r="B10" s="39"/>
      <c r="C10" s="39"/>
      <c r="D10" s="65"/>
      <c r="E10" s="2"/>
      <c r="F10" s="63"/>
      <c r="G10" s="64"/>
      <c r="I10" s="59"/>
      <c r="J10" s="18"/>
      <c r="K10"/>
      <c r="L10"/>
    </row>
    <row r="11" spans="1:22" ht="13" x14ac:dyDescent="0.25">
      <c r="A11" s="252" t="s">
        <v>48</v>
      </c>
      <c r="B11" s="8"/>
      <c r="C11" s="8"/>
      <c r="D11" s="9"/>
      <c r="E11" s="9"/>
      <c r="F11" s="14" t="s">
        <v>33</v>
      </c>
      <c r="G11" s="66"/>
      <c r="I11" s="89" t="s">
        <v>115</v>
      </c>
      <c r="J11" s="18"/>
      <c r="L11" s="59"/>
    </row>
    <row r="12" spans="1:22" x14ac:dyDescent="0.25">
      <c r="A12" s="253"/>
      <c r="B12" s="10"/>
      <c r="C12" s="10"/>
      <c r="D12" s="11"/>
      <c r="E12" s="11"/>
      <c r="F12" s="67" t="s">
        <v>0</v>
      </c>
      <c r="G12" s="68"/>
      <c r="I12" s="89" t="s">
        <v>197</v>
      </c>
      <c r="J12" s="18"/>
    </row>
    <row r="13" spans="1:22" ht="40.5" customHeight="1" x14ac:dyDescent="0.25">
      <c r="A13" s="148"/>
      <c r="B13" s="149"/>
      <c r="C13" s="149"/>
      <c r="D13" s="150"/>
      <c r="E13" s="149"/>
      <c r="F13" s="151"/>
      <c r="G13" s="69"/>
      <c r="I13" s="89" t="s">
        <v>78</v>
      </c>
      <c r="J13" s="18"/>
      <c r="L13" s="59"/>
    </row>
    <row r="14" spans="1:22" ht="12.75" customHeight="1" x14ac:dyDescent="0.25">
      <c r="A14" s="158" t="s">
        <v>12</v>
      </c>
      <c r="B14" s="159"/>
      <c r="C14" s="159"/>
      <c r="D14" s="159"/>
      <c r="E14" s="162"/>
      <c r="F14" s="153">
        <f>+F36</f>
        <v>0</v>
      </c>
      <c r="G14" s="70"/>
      <c r="I14" s="43"/>
      <c r="J14" s="43"/>
    </row>
    <row r="15" spans="1:22" ht="12.75" customHeight="1" x14ac:dyDescent="0.25">
      <c r="A15" s="160" t="s">
        <v>56</v>
      </c>
      <c r="B15" s="159"/>
      <c r="C15" s="159"/>
      <c r="D15" s="36"/>
      <c r="E15" s="163"/>
      <c r="F15" s="153">
        <f>+F48</f>
        <v>0</v>
      </c>
      <c r="G15" s="74"/>
      <c r="I15" s="21" t="s">
        <v>61</v>
      </c>
    </row>
    <row r="16" spans="1:22" x14ac:dyDescent="0.25">
      <c r="A16" s="160" t="s">
        <v>216</v>
      </c>
      <c r="B16" s="159"/>
      <c r="C16" s="245"/>
      <c r="D16" s="245"/>
      <c r="E16" s="163"/>
      <c r="F16" s="153">
        <f>+F57</f>
        <v>0</v>
      </c>
      <c r="G16" s="70"/>
      <c r="I16" s="21" t="s">
        <v>62</v>
      </c>
    </row>
    <row r="17" spans="1:23" x14ac:dyDescent="0.25">
      <c r="A17" s="160" t="s">
        <v>57</v>
      </c>
      <c r="B17" s="159"/>
      <c r="C17" s="159"/>
      <c r="D17" s="36"/>
      <c r="E17" s="163"/>
      <c r="F17" s="154">
        <f>+F73</f>
        <v>0</v>
      </c>
      <c r="G17" s="74"/>
      <c r="I17" s="21" t="s">
        <v>63</v>
      </c>
    </row>
    <row r="18" spans="1:23" x14ac:dyDescent="0.25">
      <c r="A18" s="160" t="s">
        <v>9</v>
      </c>
      <c r="B18" s="159"/>
      <c r="C18" s="159"/>
      <c r="D18" s="36"/>
      <c r="E18" s="163"/>
      <c r="F18" s="154">
        <f>-F80</f>
        <v>0</v>
      </c>
      <c r="G18" s="74"/>
      <c r="I18" s="21" t="s">
        <v>95</v>
      </c>
    </row>
    <row r="19" spans="1:23" ht="13" x14ac:dyDescent="0.3">
      <c r="A19" s="161" t="s">
        <v>155</v>
      </c>
      <c r="B19" s="1"/>
      <c r="C19" s="1"/>
      <c r="D19" s="204"/>
      <c r="E19" s="164"/>
      <c r="F19" s="155">
        <f>ROUND(F14,0)+ROUND(F15,0)+ROUND(F16,0)+ROUND(F17,0)+ROUND(F18,0)</f>
        <v>0</v>
      </c>
      <c r="G19" s="75"/>
      <c r="H19" s="76"/>
    </row>
    <row r="20" spans="1:23" ht="13" x14ac:dyDescent="0.3">
      <c r="A20" s="261" t="s">
        <v>154</v>
      </c>
      <c r="B20" s="262"/>
      <c r="C20" s="262"/>
      <c r="D20" s="36"/>
      <c r="E20" s="163"/>
      <c r="F20" s="152">
        <f>(F88+F86)</f>
        <v>0</v>
      </c>
      <c r="G20" s="70"/>
      <c r="I20" s="21" t="s">
        <v>199</v>
      </c>
    </row>
    <row r="21" spans="1:23" ht="13.5" thickBot="1" x14ac:dyDescent="0.35">
      <c r="A21" s="166" t="s">
        <v>1</v>
      </c>
      <c r="B21" s="167"/>
      <c r="C21" s="167"/>
      <c r="D21" s="168"/>
      <c r="E21" s="169"/>
      <c r="F21" s="156">
        <f>ROUND(F19+F20,0)</f>
        <v>0</v>
      </c>
      <c r="G21" s="75"/>
    </row>
    <row r="22" spans="1:23" ht="13.5" customHeight="1" x14ac:dyDescent="0.3">
      <c r="A22"/>
      <c r="B22" s="1"/>
      <c r="C22" s="1"/>
      <c r="D22" s="204"/>
      <c r="E22" s="204"/>
      <c r="F22" s="204"/>
      <c r="G22" s="78"/>
      <c r="I22" s="89" t="s">
        <v>117</v>
      </c>
    </row>
    <row r="23" spans="1:23" ht="12.75" customHeight="1" x14ac:dyDescent="0.25">
      <c r="A23" s="260"/>
      <c r="B23" s="260"/>
      <c r="C23" s="260"/>
      <c r="D23" s="260"/>
      <c r="E23" s="260"/>
      <c r="F23" s="260"/>
      <c r="G23" s="69"/>
      <c r="I23" s="24" t="s">
        <v>168</v>
      </c>
      <c r="J23" s="24"/>
      <c r="K23" s="44"/>
      <c r="L23" s="44"/>
      <c r="M23" s="44"/>
      <c r="N23" s="44"/>
      <c r="O23" s="44"/>
      <c r="P23" s="44"/>
      <c r="Q23" s="44"/>
      <c r="R23" s="44"/>
      <c r="S23" s="44"/>
      <c r="T23" s="44"/>
      <c r="U23" s="44"/>
      <c r="V23" s="44"/>
      <c r="W23" s="44"/>
    </row>
    <row r="24" spans="1:23" ht="12.75" customHeight="1" x14ac:dyDescent="0.25">
      <c r="A24" s="260"/>
      <c r="B24" s="260"/>
      <c r="C24" s="260"/>
      <c r="D24" s="260"/>
      <c r="E24" s="260"/>
      <c r="F24" s="260"/>
      <c r="G24" s="90"/>
      <c r="I24" s="18"/>
      <c r="J24" s="24"/>
      <c r="K24" s="44"/>
      <c r="L24" s="44"/>
      <c r="M24"/>
    </row>
    <row r="25" spans="1:23" ht="14.5" x14ac:dyDescent="0.25">
      <c r="A25" s="15" t="s">
        <v>194</v>
      </c>
      <c r="G25" s="90"/>
      <c r="I25" s="44" t="s">
        <v>77</v>
      </c>
      <c r="J25" s="44"/>
      <c r="K25" s="44"/>
      <c r="L25" s="44"/>
      <c r="M25" s="44"/>
    </row>
    <row r="26" spans="1:23" ht="37.5" customHeight="1" x14ac:dyDescent="0.25">
      <c r="A26" s="275" t="s">
        <v>169</v>
      </c>
      <c r="B26" s="275"/>
      <c r="C26" s="275"/>
      <c r="D26" s="275"/>
      <c r="E26" s="275"/>
      <c r="F26" s="275"/>
      <c r="G26" s="90"/>
      <c r="H26" s="43"/>
      <c r="I26" s="88"/>
      <c r="J26" s="43"/>
      <c r="K26" s="43"/>
      <c r="L26" s="43"/>
      <c r="M26" s="43"/>
      <c r="N26" s="43"/>
    </row>
    <row r="27" spans="1:23" x14ac:dyDescent="0.25">
      <c r="A27" s="43"/>
      <c r="B27" s="43"/>
      <c r="C27" s="43"/>
      <c r="D27" s="43"/>
      <c r="E27" s="43"/>
      <c r="F27" s="43"/>
      <c r="G27" s="90"/>
      <c r="H27" s="43"/>
      <c r="J27" s="43"/>
      <c r="K27" s="44"/>
      <c r="L27" s="44"/>
      <c r="M27" s="44"/>
    </row>
    <row r="28" spans="1:23" ht="38" x14ac:dyDescent="0.3">
      <c r="A28" s="203" t="s">
        <v>148</v>
      </c>
      <c r="B28" s="276" t="s">
        <v>156</v>
      </c>
      <c r="C28" s="276"/>
      <c r="D28" s="150" t="s">
        <v>11</v>
      </c>
      <c r="E28" s="150" t="s">
        <v>42</v>
      </c>
      <c r="F28" s="201">
        <v>1000</v>
      </c>
      <c r="G28" s="90"/>
      <c r="H28" s="43"/>
      <c r="I28" s="71" t="s">
        <v>177</v>
      </c>
      <c r="J28" s="43"/>
      <c r="K28" s="44"/>
      <c r="L28" s="44"/>
      <c r="M28" s="44"/>
    </row>
    <row r="29" spans="1:23" x14ac:dyDescent="0.25">
      <c r="A29" s="94" t="s">
        <v>151</v>
      </c>
      <c r="B29" s="277"/>
      <c r="C29" s="278"/>
      <c r="D29" s="233"/>
      <c r="E29" s="234"/>
      <c r="F29" s="209" t="str">
        <f t="shared" ref="F29:F35" si="0">IF(D29&lt;&gt;"",ROUND((D29*E29)/1000,0),"")</f>
        <v/>
      </c>
      <c r="G29" s="90"/>
      <c r="H29" s="43"/>
      <c r="I29" s="71" t="s">
        <v>180</v>
      </c>
      <c r="J29" s="43"/>
      <c r="K29" s="44"/>
      <c r="L29" s="44"/>
      <c r="M29" s="44"/>
    </row>
    <row r="30" spans="1:23" x14ac:dyDescent="0.25">
      <c r="A30" s="94"/>
      <c r="B30" s="277"/>
      <c r="C30" s="278"/>
      <c r="D30" s="233"/>
      <c r="E30" s="234"/>
      <c r="F30" s="209" t="str">
        <f t="shared" si="0"/>
        <v/>
      </c>
      <c r="G30" s="90"/>
      <c r="H30" s="43"/>
      <c r="I30" s="18"/>
      <c r="J30" s="43"/>
      <c r="K30" s="44"/>
      <c r="L30" s="44"/>
      <c r="M30" s="44"/>
    </row>
    <row r="31" spans="1:23" x14ac:dyDescent="0.25">
      <c r="A31" s="94" t="s">
        <v>152</v>
      </c>
      <c r="B31" s="277"/>
      <c r="C31" s="278"/>
      <c r="D31" s="233"/>
      <c r="E31" s="234"/>
      <c r="F31" s="209" t="str">
        <f t="shared" si="0"/>
        <v/>
      </c>
      <c r="G31" s="90"/>
      <c r="H31" s="43"/>
      <c r="I31" s="72" t="s">
        <v>147</v>
      </c>
      <c r="J31" s="43"/>
      <c r="K31" s="44"/>
      <c r="L31" s="44"/>
      <c r="M31" s="44"/>
    </row>
    <row r="32" spans="1:23" x14ac:dyDescent="0.25">
      <c r="A32" s="94" t="s">
        <v>170</v>
      </c>
      <c r="B32" s="277"/>
      <c r="C32" s="278"/>
      <c r="D32" s="233"/>
      <c r="E32" s="234"/>
      <c r="F32" s="209" t="str">
        <f t="shared" si="0"/>
        <v/>
      </c>
      <c r="G32" s="90"/>
      <c r="H32" s="43"/>
      <c r="I32" s="73" t="s">
        <v>160</v>
      </c>
      <c r="J32" s="43"/>
      <c r="K32" s="44"/>
      <c r="L32" s="44"/>
      <c r="M32" s="44"/>
    </row>
    <row r="33" spans="1:17" x14ac:dyDescent="0.25">
      <c r="A33" s="94"/>
      <c r="B33" s="277"/>
      <c r="C33" s="278"/>
      <c r="D33" s="233"/>
      <c r="E33" s="234"/>
      <c r="F33" s="209" t="str">
        <f t="shared" si="0"/>
        <v/>
      </c>
      <c r="G33" s="90"/>
      <c r="H33" s="43"/>
      <c r="I33" s="18"/>
      <c r="J33" s="43"/>
      <c r="K33" s="44"/>
      <c r="L33" s="44"/>
      <c r="M33" s="44"/>
    </row>
    <row r="34" spans="1:17" x14ac:dyDescent="0.25">
      <c r="A34" s="94"/>
      <c r="B34" s="277"/>
      <c r="C34" s="278"/>
      <c r="D34" s="233"/>
      <c r="E34" s="234"/>
      <c r="F34" s="209" t="str">
        <f t="shared" si="0"/>
        <v/>
      </c>
      <c r="G34" s="90"/>
      <c r="H34" s="43"/>
      <c r="I34" s="18" t="s">
        <v>181</v>
      </c>
      <c r="J34" s="43"/>
      <c r="K34" s="44"/>
      <c r="L34" s="44"/>
      <c r="M34" s="44"/>
    </row>
    <row r="35" spans="1:17" x14ac:dyDescent="0.25">
      <c r="A35" s="94"/>
      <c r="B35" s="277"/>
      <c r="C35" s="278"/>
      <c r="D35" s="233"/>
      <c r="E35" s="234"/>
      <c r="F35" s="209" t="str">
        <f t="shared" si="0"/>
        <v/>
      </c>
      <c r="G35" s="90"/>
      <c r="H35" s="43"/>
      <c r="I35" s="21" t="s">
        <v>178</v>
      </c>
      <c r="J35" s="43"/>
      <c r="K35" s="44"/>
      <c r="L35" s="44"/>
      <c r="M35" s="44"/>
    </row>
    <row r="36" spans="1:17" ht="13" x14ac:dyDescent="0.25">
      <c r="A36" s="210" t="s">
        <v>12</v>
      </c>
      <c r="B36" s="211"/>
      <c r="C36" s="211"/>
      <c r="D36" s="213"/>
      <c r="E36" s="214"/>
      <c r="F36" s="212">
        <f>SUM(F29:F35)</f>
        <v>0</v>
      </c>
      <c r="G36" s="90"/>
      <c r="H36" s="43"/>
      <c r="I36" s="73"/>
      <c r="J36" s="43"/>
      <c r="K36" s="44"/>
      <c r="L36" s="44"/>
      <c r="M36" s="44"/>
    </row>
    <row r="37" spans="1:17" ht="12.75" customHeight="1" x14ac:dyDescent="0.25">
      <c r="A37" s="260" t="s">
        <v>145</v>
      </c>
      <c r="B37" s="260"/>
      <c r="C37" s="260"/>
      <c r="D37" s="260"/>
      <c r="E37" s="260"/>
      <c r="F37" s="260"/>
      <c r="G37" s="69"/>
      <c r="I37" s="275" t="s">
        <v>182</v>
      </c>
      <c r="J37" s="275"/>
      <c r="K37" s="275"/>
      <c r="L37" s="275"/>
      <c r="M37" s="275"/>
      <c r="N37" s="275"/>
      <c r="O37" s="275"/>
      <c r="P37" s="275"/>
    </row>
    <row r="38" spans="1:17" x14ac:dyDescent="0.25">
      <c r="A38" s="260"/>
      <c r="B38" s="260"/>
      <c r="C38" s="260"/>
      <c r="D38" s="260"/>
      <c r="E38" s="260"/>
      <c r="F38" s="260"/>
      <c r="G38" s="69"/>
      <c r="I38" s="275"/>
      <c r="J38" s="275"/>
      <c r="K38" s="275"/>
      <c r="L38" s="275"/>
      <c r="M38" s="275"/>
      <c r="N38" s="275"/>
      <c r="O38" s="275"/>
      <c r="P38" s="275"/>
    </row>
    <row r="39" spans="1:17" x14ac:dyDescent="0.25">
      <c r="A39" s="260"/>
      <c r="B39" s="260"/>
      <c r="C39" s="260"/>
      <c r="D39" s="260"/>
      <c r="E39" s="260"/>
      <c r="F39" s="260"/>
      <c r="G39" s="90"/>
      <c r="I39" s="89" t="s">
        <v>140</v>
      </c>
      <c r="K39" s="44"/>
      <c r="L39" s="44"/>
      <c r="M39" s="44"/>
      <c r="N39" s="44"/>
      <c r="O39" s="44"/>
      <c r="P39" s="44"/>
      <c r="Q39" s="44"/>
    </row>
    <row r="40" spans="1:17" x14ac:dyDescent="0.25">
      <c r="A40" s="279"/>
      <c r="B40" s="279"/>
      <c r="C40" s="279"/>
      <c r="D40" s="279"/>
      <c r="E40" s="279"/>
      <c r="F40" s="279"/>
      <c r="G40" s="90"/>
      <c r="I40" s="24" t="s">
        <v>142</v>
      </c>
      <c r="J40" s="24"/>
      <c r="K40" s="24"/>
      <c r="L40" s="24"/>
      <c r="M40" s="24"/>
      <c r="N40" s="44"/>
      <c r="O40" s="44"/>
      <c r="P40" s="44"/>
      <c r="Q40" s="44"/>
    </row>
    <row r="41" spans="1:17" ht="12.75" customHeight="1" x14ac:dyDescent="0.3">
      <c r="A41" s="103" t="s">
        <v>131</v>
      </c>
      <c r="B41" s="104"/>
      <c r="C41" s="104"/>
      <c r="D41" s="280" t="s">
        <v>55</v>
      </c>
      <c r="E41" s="280" t="s">
        <v>75</v>
      </c>
      <c r="F41" s="105"/>
      <c r="G41" s="90"/>
      <c r="I41" s="24" t="s">
        <v>139</v>
      </c>
      <c r="J41" s="43"/>
      <c r="K41" s="282" t="s">
        <v>55</v>
      </c>
      <c r="L41" s="282" t="s">
        <v>75</v>
      </c>
      <c r="N41" s="44"/>
      <c r="O41" s="44"/>
      <c r="P41" s="44"/>
      <c r="Q41" s="44"/>
    </row>
    <row r="42" spans="1:17" ht="13" x14ac:dyDescent="0.3">
      <c r="A42" s="106" t="s">
        <v>79</v>
      </c>
      <c r="B42" s="47"/>
      <c r="C42" s="47"/>
      <c r="D42" s="281"/>
      <c r="E42" s="281"/>
      <c r="F42" s="107">
        <v>1000</v>
      </c>
      <c r="G42" s="90"/>
      <c r="I42" s="43" t="s">
        <v>79</v>
      </c>
      <c r="J42" s="15"/>
      <c r="K42" s="283"/>
      <c r="L42" s="283"/>
      <c r="M42" s="30">
        <v>1000</v>
      </c>
      <c r="N42" s="44"/>
      <c r="O42" s="44"/>
      <c r="P42" s="44"/>
      <c r="Q42" s="44"/>
    </row>
    <row r="43" spans="1:17" x14ac:dyDescent="0.25">
      <c r="A43" s="246"/>
      <c r="B43" s="247"/>
      <c r="C43" s="269"/>
      <c r="D43" s="215"/>
      <c r="E43" s="216"/>
      <c r="F43" s="209" t="str">
        <f>IF(D43&lt;&gt;"",ROUND((D43*E43)/1000,0),"")</f>
        <v/>
      </c>
      <c r="G43" s="69"/>
      <c r="I43" s="185" t="s">
        <v>135</v>
      </c>
      <c r="J43" s="185"/>
      <c r="K43" s="186">
        <v>120</v>
      </c>
      <c r="L43" s="187">
        <v>950</v>
      </c>
      <c r="M43" s="187">
        <f>+K43*L43/1000</f>
        <v>114</v>
      </c>
    </row>
    <row r="44" spans="1:17" ht="12.75" customHeight="1" x14ac:dyDescent="0.25">
      <c r="A44" s="246"/>
      <c r="B44" s="247"/>
      <c r="C44" s="269"/>
      <c r="D44" s="215"/>
      <c r="E44" s="216"/>
      <c r="F44" s="209" t="str">
        <f t="shared" ref="F44:F47" si="1">IF(D44&lt;&gt;"",ROUND((D44*E44)/1000,0),"")</f>
        <v/>
      </c>
      <c r="G44" s="90"/>
      <c r="I44" s="185" t="s">
        <v>136</v>
      </c>
      <c r="J44" s="188"/>
      <c r="K44" s="189">
        <v>55</v>
      </c>
      <c r="L44" s="190">
        <v>875</v>
      </c>
      <c r="M44" s="190">
        <f>+K44*L44/1000</f>
        <v>48.125</v>
      </c>
    </row>
    <row r="45" spans="1:17" x14ac:dyDescent="0.25">
      <c r="A45" s="246"/>
      <c r="B45" s="247"/>
      <c r="C45" s="269"/>
      <c r="D45" s="215"/>
      <c r="E45" s="216"/>
      <c r="F45" s="209" t="str">
        <f t="shared" si="1"/>
        <v/>
      </c>
      <c r="G45" s="90"/>
      <c r="I45" s="34" t="s">
        <v>132</v>
      </c>
      <c r="J45" s="34"/>
      <c r="K45" s="186">
        <v>645</v>
      </c>
      <c r="L45" s="187">
        <v>750</v>
      </c>
      <c r="M45" s="187">
        <f t="shared" ref="M45:M49" si="2">+K45*L45/1000</f>
        <v>483.75</v>
      </c>
    </row>
    <row r="46" spans="1:17" x14ac:dyDescent="0.25">
      <c r="A46" s="246"/>
      <c r="B46" s="247"/>
      <c r="C46" s="269"/>
      <c r="D46" s="217"/>
      <c r="E46" s="218"/>
      <c r="F46" s="209" t="str">
        <f t="shared" si="1"/>
        <v/>
      </c>
      <c r="G46" s="90"/>
      <c r="I46" s="34" t="s">
        <v>134</v>
      </c>
      <c r="J46" s="34"/>
      <c r="K46" s="186">
        <v>150</v>
      </c>
      <c r="L46" s="187">
        <v>350</v>
      </c>
      <c r="M46" s="187">
        <f t="shared" si="2"/>
        <v>52.5</v>
      </c>
    </row>
    <row r="47" spans="1:17" x14ac:dyDescent="0.25">
      <c r="A47" s="246"/>
      <c r="B47" s="247"/>
      <c r="C47" s="269"/>
      <c r="D47" s="217"/>
      <c r="E47" s="218"/>
      <c r="F47" s="209" t="str">
        <f t="shared" si="1"/>
        <v/>
      </c>
      <c r="G47" s="90"/>
      <c r="I47" s="191" t="s">
        <v>171</v>
      </c>
      <c r="J47" s="191"/>
      <c r="K47" s="192">
        <v>20</v>
      </c>
      <c r="L47" s="193">
        <v>1000</v>
      </c>
      <c r="M47" s="187">
        <f t="shared" si="2"/>
        <v>20</v>
      </c>
    </row>
    <row r="48" spans="1:17" ht="13" x14ac:dyDescent="0.3">
      <c r="A48" s="108" t="s">
        <v>56</v>
      </c>
      <c r="B48" s="109"/>
      <c r="C48" s="109"/>
      <c r="D48" s="34"/>
      <c r="E48" s="34"/>
      <c r="F48" s="173">
        <f>ROUND(SUM(F43:F47),0)</f>
        <v>0</v>
      </c>
      <c r="G48" s="90"/>
      <c r="I48" s="194" t="s">
        <v>137</v>
      </c>
      <c r="J48" s="194"/>
      <c r="K48" s="194" t="s">
        <v>93</v>
      </c>
      <c r="L48" s="195"/>
      <c r="M48" s="196">
        <v>20</v>
      </c>
    </row>
    <row r="49" spans="1:19" ht="12.75" customHeight="1" x14ac:dyDescent="0.25">
      <c r="A49" s="22" t="s">
        <v>87</v>
      </c>
      <c r="G49" s="69"/>
      <c r="I49" s="183" t="s">
        <v>133</v>
      </c>
      <c r="J49" s="183"/>
      <c r="K49" s="192">
        <v>50</v>
      </c>
      <c r="L49" s="193">
        <v>1000</v>
      </c>
      <c r="M49" s="187">
        <f t="shared" si="2"/>
        <v>50</v>
      </c>
    </row>
    <row r="50" spans="1:19" x14ac:dyDescent="0.25">
      <c r="A50" s="260"/>
      <c r="B50" s="260"/>
      <c r="C50" s="260"/>
      <c r="D50" s="260"/>
      <c r="E50" s="260"/>
      <c r="F50" s="260"/>
      <c r="G50" s="69"/>
      <c r="I50" s="18" t="s">
        <v>138</v>
      </c>
      <c r="J50" s="197"/>
      <c r="K50" s="198"/>
      <c r="L50" s="199"/>
      <c r="M50" s="200"/>
    </row>
    <row r="51" spans="1:19" x14ac:dyDescent="0.25">
      <c r="A51" s="260"/>
      <c r="B51" s="260"/>
      <c r="C51" s="260"/>
      <c r="D51" s="260"/>
      <c r="E51" s="260"/>
      <c r="F51" s="260"/>
      <c r="G51" s="69"/>
      <c r="J51" s="24"/>
      <c r="K51" s="24"/>
      <c r="L51" s="24"/>
      <c r="M51" s="24"/>
      <c r="N51" s="24"/>
      <c r="O51" s="24"/>
      <c r="P51" s="24"/>
      <c r="Q51" s="24"/>
      <c r="R51" s="24"/>
      <c r="S51" s="24"/>
    </row>
    <row r="52" spans="1:19" ht="12.75" customHeight="1" x14ac:dyDescent="0.25">
      <c r="A52" s="260"/>
      <c r="B52" s="260"/>
      <c r="C52" s="260"/>
      <c r="D52" s="260"/>
      <c r="E52" s="260"/>
      <c r="F52" s="260"/>
      <c r="G52" s="69"/>
      <c r="I52" s="43" t="s">
        <v>164</v>
      </c>
      <c r="J52" s="24"/>
      <c r="K52" s="24"/>
      <c r="L52" s="24"/>
      <c r="M52" s="24"/>
      <c r="N52" s="24"/>
      <c r="O52" s="24"/>
    </row>
    <row r="53" spans="1:19" ht="38" x14ac:dyDescent="0.3">
      <c r="A53" s="100" t="s">
        <v>217</v>
      </c>
      <c r="B53" s="110"/>
      <c r="C53" s="102"/>
      <c r="D53" s="182" t="s">
        <v>112</v>
      </c>
      <c r="E53" s="182" t="s">
        <v>111</v>
      </c>
      <c r="F53" s="111">
        <v>1000</v>
      </c>
      <c r="G53" s="90"/>
      <c r="I53" s="24"/>
      <c r="J53" s="24"/>
      <c r="K53" s="24"/>
      <c r="L53" s="24"/>
      <c r="M53" s="24"/>
      <c r="N53" s="24"/>
      <c r="O53" s="24"/>
    </row>
    <row r="54" spans="1:19" x14ac:dyDescent="0.25">
      <c r="A54" s="250"/>
      <c r="B54" s="251"/>
      <c r="C54" s="284"/>
      <c r="D54" s="219"/>
      <c r="E54" s="219"/>
      <c r="F54" s="209" t="str">
        <f>IF(D54&lt;&gt;"",ROUND((D54-E54),0),"")</f>
        <v/>
      </c>
      <c r="G54" s="90"/>
      <c r="I54" s="59" t="s">
        <v>220</v>
      </c>
    </row>
    <row r="55" spans="1:19" x14ac:dyDescent="0.25">
      <c r="A55" s="250"/>
      <c r="B55" s="251"/>
      <c r="C55" s="284"/>
      <c r="D55" s="219"/>
      <c r="E55" s="219"/>
      <c r="F55" s="209" t="str">
        <f t="shared" ref="F55:F56" si="3">IF(D55&lt;&gt;"",ROUND((D55-E55),0),"")</f>
        <v/>
      </c>
      <c r="G55" s="69"/>
      <c r="I55" s="21" t="s">
        <v>221</v>
      </c>
      <c r="J55" s="40"/>
    </row>
    <row r="56" spans="1:19" x14ac:dyDescent="0.25">
      <c r="A56" s="250"/>
      <c r="B56" s="251"/>
      <c r="C56" s="284"/>
      <c r="D56" s="219"/>
      <c r="E56" s="219"/>
      <c r="F56" s="209" t="str">
        <f t="shared" si="3"/>
        <v/>
      </c>
      <c r="G56" s="90"/>
    </row>
    <row r="57" spans="1:19" ht="13" x14ac:dyDescent="0.3">
      <c r="A57" s="108" t="s">
        <v>216</v>
      </c>
      <c r="B57" s="109"/>
      <c r="C57" s="109"/>
      <c r="D57" s="34"/>
      <c r="E57" s="34"/>
      <c r="F57" s="172">
        <f>ROUND(SUM(F54:F56),0)</f>
        <v>0</v>
      </c>
      <c r="G57" s="90"/>
    </row>
    <row r="58" spans="1:19" x14ac:dyDescent="0.25">
      <c r="A58" s="22" t="s">
        <v>218</v>
      </c>
      <c r="D58" s="18"/>
      <c r="E58" s="18"/>
      <c r="F58" s="18"/>
      <c r="G58" s="90"/>
    </row>
    <row r="59" spans="1:19" x14ac:dyDescent="0.25">
      <c r="A59" s="260"/>
      <c r="B59" s="260"/>
      <c r="C59" s="260"/>
      <c r="D59" s="260"/>
      <c r="E59" s="260"/>
      <c r="F59" s="260"/>
      <c r="G59" s="90"/>
      <c r="I59" s="21" t="s">
        <v>103</v>
      </c>
    </row>
    <row r="60" spans="1:19" x14ac:dyDescent="0.25">
      <c r="A60" s="279"/>
      <c r="B60" s="279"/>
      <c r="C60" s="279"/>
      <c r="D60" s="279"/>
      <c r="E60" s="279"/>
      <c r="F60" s="279"/>
      <c r="G60" s="90"/>
      <c r="I60" s="21" t="s">
        <v>102</v>
      </c>
    </row>
    <row r="61" spans="1:19" ht="13" x14ac:dyDescent="0.3">
      <c r="A61" s="100" t="s">
        <v>10</v>
      </c>
      <c r="B61" s="101"/>
      <c r="C61" s="101"/>
      <c r="D61" s="102"/>
      <c r="E61" s="112"/>
      <c r="F61" s="111">
        <v>1000</v>
      </c>
      <c r="G61" s="69"/>
      <c r="I61" s="21" t="s">
        <v>80</v>
      </c>
      <c r="J61" s="15"/>
      <c r="M61" s="30"/>
    </row>
    <row r="62" spans="1:19" x14ac:dyDescent="0.25">
      <c r="A62" s="250" t="s">
        <v>71</v>
      </c>
      <c r="B62" s="251"/>
      <c r="C62" s="251"/>
      <c r="D62" s="251"/>
      <c r="E62" s="251"/>
      <c r="F62" s="219"/>
      <c r="G62" s="90"/>
      <c r="I62" s="21" t="s">
        <v>183</v>
      </c>
      <c r="M62" s="24"/>
    </row>
    <row r="63" spans="1:19" x14ac:dyDescent="0.25">
      <c r="A63" s="246" t="s">
        <v>73</v>
      </c>
      <c r="B63" s="247"/>
      <c r="C63" s="247"/>
      <c r="D63" s="247"/>
      <c r="E63" s="247"/>
      <c r="F63" s="219"/>
      <c r="G63" s="90"/>
      <c r="K63" s="28"/>
      <c r="L63" s="23"/>
      <c r="M63" s="24"/>
    </row>
    <row r="64" spans="1:19" ht="12.75" customHeight="1" x14ac:dyDescent="0.25">
      <c r="A64" s="246" t="s">
        <v>72</v>
      </c>
      <c r="B64" s="247"/>
      <c r="C64" s="247"/>
      <c r="D64" s="247"/>
      <c r="E64" s="247"/>
      <c r="F64" s="219"/>
      <c r="G64" s="90"/>
      <c r="I64" s="18" t="s">
        <v>153</v>
      </c>
      <c r="L64" s="23"/>
      <c r="M64" s="33"/>
    </row>
    <row r="65" spans="1:14" x14ac:dyDescent="0.25">
      <c r="A65" s="246" t="s">
        <v>129</v>
      </c>
      <c r="B65" s="247"/>
      <c r="C65" s="247"/>
      <c r="D65" s="247"/>
      <c r="E65" s="247"/>
      <c r="F65" s="219"/>
      <c r="G65" s="90"/>
      <c r="I65" s="21" t="s">
        <v>172</v>
      </c>
      <c r="L65" s="23"/>
      <c r="M65" s="33"/>
    </row>
    <row r="66" spans="1:14" x14ac:dyDescent="0.25">
      <c r="A66" s="246" t="s">
        <v>126</v>
      </c>
      <c r="B66" s="247"/>
      <c r="C66" s="247"/>
      <c r="D66" s="247"/>
      <c r="E66" s="247"/>
      <c r="F66" s="219"/>
      <c r="G66" s="90"/>
      <c r="K66" s="21"/>
    </row>
    <row r="67" spans="1:14" x14ac:dyDescent="0.25">
      <c r="A67" s="246" t="s">
        <v>127</v>
      </c>
      <c r="B67" s="247"/>
      <c r="C67" s="247"/>
      <c r="D67" s="247"/>
      <c r="E67" s="247"/>
      <c r="F67" s="219"/>
      <c r="G67" s="90"/>
      <c r="I67" s="21" t="s">
        <v>105</v>
      </c>
      <c r="L67" s="23"/>
      <c r="M67" s="33"/>
    </row>
    <row r="68" spans="1:14" x14ac:dyDescent="0.25">
      <c r="A68" s="246" t="s">
        <v>128</v>
      </c>
      <c r="B68" s="247"/>
      <c r="C68" s="247"/>
      <c r="D68" s="247"/>
      <c r="E68" s="269"/>
      <c r="F68" s="219"/>
      <c r="G68" s="90"/>
      <c r="I68" s="21" t="s">
        <v>104</v>
      </c>
      <c r="L68" s="23"/>
      <c r="M68" s="33"/>
    </row>
    <row r="69" spans="1:14" x14ac:dyDescent="0.25">
      <c r="A69" s="246" t="s">
        <v>130</v>
      </c>
      <c r="B69" s="247"/>
      <c r="C69" s="247"/>
      <c r="D69" s="247"/>
      <c r="E69" s="269"/>
      <c r="F69" s="219"/>
      <c r="G69" s="90"/>
      <c r="L69" s="23"/>
      <c r="M69" s="33"/>
    </row>
    <row r="70" spans="1:14" x14ac:dyDescent="0.25">
      <c r="F70" s="219"/>
      <c r="G70" s="90"/>
      <c r="L70" s="23"/>
      <c r="M70" s="33"/>
    </row>
    <row r="71" spans="1:14" x14ac:dyDescent="0.25">
      <c r="A71" s="246"/>
      <c r="B71" s="247"/>
      <c r="C71" s="247"/>
      <c r="D71" s="247"/>
      <c r="E71" s="269"/>
      <c r="F71" s="220"/>
      <c r="G71" s="90"/>
    </row>
    <row r="72" spans="1:14" x14ac:dyDescent="0.25">
      <c r="A72" s="246"/>
      <c r="B72" s="247"/>
      <c r="C72" s="247"/>
      <c r="D72" s="247"/>
      <c r="E72" s="269"/>
      <c r="F72" s="221"/>
      <c r="G72" s="90"/>
      <c r="K72" s="21"/>
      <c r="L72" s="21"/>
      <c r="M72" s="21"/>
      <c r="N72" s="21"/>
    </row>
    <row r="73" spans="1:14" ht="13" x14ac:dyDescent="0.3">
      <c r="A73" s="108" t="s">
        <v>57</v>
      </c>
      <c r="B73" s="109"/>
      <c r="C73" s="109"/>
      <c r="D73" s="34"/>
      <c r="E73" s="34"/>
      <c r="F73" s="172">
        <f>ROUND(SUM(F62:F72),0)</f>
        <v>0</v>
      </c>
      <c r="G73" s="90"/>
      <c r="I73" s="89" t="s">
        <v>140</v>
      </c>
      <c r="K73" s="21"/>
      <c r="L73" s="21"/>
      <c r="M73" s="21"/>
      <c r="N73" s="21"/>
    </row>
    <row r="74" spans="1:14" x14ac:dyDescent="0.25">
      <c r="A74" s="22" t="s">
        <v>85</v>
      </c>
      <c r="D74" s="18"/>
      <c r="E74" s="18"/>
      <c r="F74" s="18"/>
      <c r="G74" s="90"/>
      <c r="I74" s="89"/>
    </row>
    <row r="75" spans="1:14" x14ac:dyDescent="0.25">
      <c r="A75" s="285"/>
      <c r="B75" s="285"/>
      <c r="C75" s="285"/>
      <c r="D75" s="285"/>
      <c r="E75" s="285"/>
      <c r="F75" s="285"/>
      <c r="G75" s="90"/>
      <c r="I75" s="89"/>
    </row>
    <row r="76" spans="1:14" x14ac:dyDescent="0.25">
      <c r="A76" s="285"/>
      <c r="B76" s="285"/>
      <c r="C76" s="285"/>
      <c r="D76" s="285"/>
      <c r="E76" s="285"/>
      <c r="F76" s="285"/>
      <c r="G76" s="90"/>
      <c r="I76" s="89"/>
    </row>
    <row r="77" spans="1:14" ht="13" x14ac:dyDescent="0.3">
      <c r="A77" s="103" t="s">
        <v>158</v>
      </c>
      <c r="B77" s="114"/>
      <c r="C77" s="114"/>
      <c r="D77" s="115"/>
      <c r="E77" s="9"/>
      <c r="F77" s="105">
        <v>1000</v>
      </c>
      <c r="G77" s="90"/>
      <c r="I77" s="40"/>
      <c r="J77" s="40"/>
    </row>
    <row r="78" spans="1:14" x14ac:dyDescent="0.25">
      <c r="A78" s="246"/>
      <c r="B78" s="247"/>
      <c r="C78" s="247"/>
      <c r="D78" s="247"/>
      <c r="E78" s="269"/>
      <c r="F78" s="35"/>
      <c r="G78" s="90"/>
      <c r="I78" s="45"/>
      <c r="J78" s="45"/>
    </row>
    <row r="79" spans="1:14" x14ac:dyDescent="0.25">
      <c r="A79" s="246"/>
      <c r="B79" s="247"/>
      <c r="C79" s="247"/>
      <c r="D79" s="247"/>
      <c r="E79" s="269"/>
      <c r="F79" s="113"/>
      <c r="G79" s="90"/>
    </row>
    <row r="80" spans="1:14" ht="13" x14ac:dyDescent="0.3">
      <c r="A80" s="108" t="s">
        <v>90</v>
      </c>
      <c r="B80" s="109"/>
      <c r="C80" s="109"/>
      <c r="D80" s="34"/>
      <c r="E80" s="34"/>
      <c r="F80" s="172">
        <f>ROUND(SUM(F78:F79),0)</f>
        <v>0</v>
      </c>
      <c r="G80" s="90"/>
    </row>
    <row r="81" spans="1:17" x14ac:dyDescent="0.25">
      <c r="A81" s="22" t="s">
        <v>86</v>
      </c>
      <c r="B81" s="32"/>
      <c r="C81" s="32"/>
      <c r="D81" s="24"/>
      <c r="E81" s="24"/>
      <c r="F81" s="33"/>
      <c r="G81" s="90"/>
    </row>
    <row r="82" spans="1:17" x14ac:dyDescent="0.25">
      <c r="A82" s="286"/>
      <c r="B82" s="286"/>
      <c r="C82" s="286"/>
      <c r="D82" s="286"/>
      <c r="E82" s="286"/>
      <c r="F82" s="286"/>
      <c r="G82" s="90"/>
    </row>
    <row r="83" spans="1:17" x14ac:dyDescent="0.25">
      <c r="A83" s="286"/>
      <c r="B83" s="286"/>
      <c r="C83" s="286"/>
      <c r="D83" s="286"/>
      <c r="E83" s="286"/>
      <c r="F83" s="286"/>
      <c r="G83" s="90"/>
    </row>
    <row r="84" spans="1:17" ht="13" x14ac:dyDescent="0.25">
      <c r="A84" s="100" t="s">
        <v>159</v>
      </c>
      <c r="B84" s="101"/>
      <c r="C84" s="101"/>
      <c r="D84" s="102"/>
      <c r="E84" s="112"/>
      <c r="F84" s="116"/>
      <c r="G84" s="90"/>
      <c r="I84" s="22" t="s">
        <v>198</v>
      </c>
    </row>
    <row r="85" spans="1:17" ht="25" x14ac:dyDescent="0.3">
      <c r="A85" s="100" t="s">
        <v>174</v>
      </c>
      <c r="B85" s="110"/>
      <c r="C85" s="102"/>
      <c r="D85" s="182" t="s">
        <v>146</v>
      </c>
      <c r="E85" s="228" t="s">
        <v>149</v>
      </c>
      <c r="F85" s="230">
        <v>1000</v>
      </c>
      <c r="G85" s="90"/>
      <c r="I85" t="s">
        <v>162</v>
      </c>
      <c r="J85" s="41"/>
    </row>
    <row r="86" spans="1:17" ht="12.75" customHeight="1" x14ac:dyDescent="0.25">
      <c r="A86" s="206" t="s">
        <v>150</v>
      </c>
      <c r="B86" s="207"/>
      <c r="C86" s="208"/>
      <c r="D86" s="229">
        <v>0</v>
      </c>
      <c r="E86" s="205">
        <f>IF(D86=0,0,F14)</f>
        <v>0</v>
      </c>
      <c r="F86" s="209">
        <f>IF(D86&lt;&gt;"",ROUND((D86*E86),0),0)</f>
        <v>0</v>
      </c>
      <c r="G86" s="90"/>
      <c r="I86" s="270" t="s">
        <v>176</v>
      </c>
      <c r="J86" s="270"/>
      <c r="K86" s="270"/>
      <c r="L86" s="270"/>
      <c r="M86" s="270"/>
      <c r="N86" s="270"/>
      <c r="O86" s="270"/>
      <c r="P86" s="270"/>
      <c r="Q86" s="270"/>
    </row>
    <row r="87" spans="1:17" ht="25.5" customHeight="1" x14ac:dyDescent="0.3">
      <c r="A87" s="100" t="s">
        <v>175</v>
      </c>
      <c r="B87" s="110"/>
      <c r="C87" s="102"/>
      <c r="D87" s="182" t="s">
        <v>146</v>
      </c>
      <c r="E87" s="228" t="s">
        <v>163</v>
      </c>
      <c r="F87" s="230">
        <v>1000</v>
      </c>
      <c r="G87" s="90"/>
      <c r="I87" s="270"/>
      <c r="J87" s="270"/>
      <c r="K87" s="270"/>
      <c r="L87" s="270"/>
      <c r="M87" s="270"/>
      <c r="N87" s="270"/>
      <c r="O87" s="270"/>
      <c r="P87" s="270"/>
      <c r="Q87" s="270"/>
    </row>
    <row r="88" spans="1:17" ht="27" customHeight="1" x14ac:dyDescent="0.25">
      <c r="A88" s="287" t="s">
        <v>161</v>
      </c>
      <c r="B88" s="288"/>
      <c r="C88" s="289"/>
      <c r="D88" s="202">
        <v>0</v>
      </c>
      <c r="E88" s="205">
        <f>IF(D88=0,0,+F19-F15)</f>
        <v>0</v>
      </c>
      <c r="F88" s="205">
        <f>IF(D88&lt;&gt;"",ROUND((D88*E88),0),0)</f>
        <v>0</v>
      </c>
      <c r="G88" s="90"/>
      <c r="I88" s="270"/>
      <c r="J88" s="270"/>
      <c r="K88" s="270"/>
      <c r="L88" s="270"/>
      <c r="M88" s="270"/>
      <c r="N88" s="270"/>
      <c r="O88" s="270"/>
      <c r="P88" s="270"/>
      <c r="Q88" s="270"/>
    </row>
    <row r="89" spans="1:17" x14ac:dyDescent="0.25">
      <c r="A89" s="290" t="s">
        <v>116</v>
      </c>
      <c r="B89" s="291"/>
      <c r="C89" s="291"/>
      <c r="D89" s="291"/>
      <c r="E89" s="291"/>
      <c r="F89" s="292"/>
      <c r="G89" s="90"/>
      <c r="I89" s="270"/>
      <c r="J89" s="270"/>
      <c r="K89" s="270"/>
      <c r="L89" s="270"/>
      <c r="M89" s="270"/>
      <c r="N89" s="270"/>
      <c r="O89" s="270"/>
      <c r="P89" s="270"/>
      <c r="Q89" s="270"/>
    </row>
    <row r="90" spans="1:17" x14ac:dyDescent="0.25">
      <c r="A90" s="293"/>
      <c r="B90" s="260"/>
      <c r="C90" s="260"/>
      <c r="D90" s="260"/>
      <c r="E90" s="260"/>
      <c r="F90" s="294"/>
      <c r="G90" s="90"/>
      <c r="I90" s="270"/>
      <c r="J90" s="270"/>
      <c r="K90" s="270"/>
      <c r="L90" s="270"/>
      <c r="M90" s="270"/>
      <c r="N90" s="270"/>
      <c r="O90" s="270"/>
      <c r="P90" s="270"/>
      <c r="Q90" s="270"/>
    </row>
    <row r="91" spans="1:17" x14ac:dyDescent="0.25">
      <c r="A91" s="293"/>
      <c r="B91" s="260"/>
      <c r="C91" s="260"/>
      <c r="D91" s="260"/>
      <c r="E91" s="260"/>
      <c r="F91" s="294"/>
      <c r="G91" s="90"/>
      <c r="J91" s="222"/>
      <c r="K91" s="222"/>
      <c r="L91" s="222"/>
      <c r="M91" s="222"/>
      <c r="N91" s="222"/>
      <c r="O91" s="222"/>
      <c r="P91" s="222"/>
      <c r="Q91" s="222"/>
    </row>
    <row r="92" spans="1:17" ht="13" x14ac:dyDescent="0.3">
      <c r="A92" s="293"/>
      <c r="B92" s="260"/>
      <c r="C92" s="260"/>
      <c r="D92" s="260"/>
      <c r="E92" s="260"/>
      <c r="F92" s="294"/>
      <c r="G92" s="90"/>
      <c r="I92" t="s">
        <v>157</v>
      </c>
      <c r="J92" s="41"/>
    </row>
    <row r="93" spans="1:17" ht="13" x14ac:dyDescent="0.3">
      <c r="A93" s="293"/>
      <c r="B93" s="260"/>
      <c r="C93" s="260"/>
      <c r="D93" s="260"/>
      <c r="E93" s="260"/>
      <c r="F93" s="294"/>
      <c r="G93" s="90"/>
      <c r="I93" t="s">
        <v>141</v>
      </c>
    </row>
    <row r="94" spans="1:17" x14ac:dyDescent="0.25">
      <c r="A94" s="295"/>
      <c r="B94" s="279"/>
      <c r="C94" s="279"/>
      <c r="D94" s="279"/>
      <c r="E94" s="279"/>
      <c r="F94" s="296"/>
      <c r="G94" s="90"/>
      <c r="J94" s="45"/>
    </row>
    <row r="95" spans="1:17" ht="13" x14ac:dyDescent="0.3">
      <c r="A95" s="180" t="s">
        <v>195</v>
      </c>
      <c r="B95" s="180"/>
      <c r="C95" s="180"/>
      <c r="D95" s="180"/>
      <c r="E95" s="180"/>
      <c r="F95" s="180"/>
      <c r="G95" s="90"/>
    </row>
    <row r="96" spans="1:17" ht="27" customHeight="1" x14ac:dyDescent="0.25">
      <c r="A96" s="297" t="s">
        <v>107</v>
      </c>
      <c r="B96" s="298"/>
      <c r="C96" s="298"/>
      <c r="D96" s="298"/>
      <c r="E96" s="298"/>
      <c r="F96" s="298"/>
      <c r="G96" s="90"/>
      <c r="I96" s="89" t="s">
        <v>196</v>
      </c>
    </row>
    <row r="97" spans="1:14" ht="34.5" x14ac:dyDescent="0.25">
      <c r="A97" s="136" t="s">
        <v>88</v>
      </c>
      <c r="B97" s="137" t="s">
        <v>92</v>
      </c>
      <c r="C97" s="138" t="s">
        <v>108</v>
      </c>
      <c r="D97" s="138" t="s">
        <v>109</v>
      </c>
      <c r="E97" s="138" t="s">
        <v>84</v>
      </c>
      <c r="F97" s="139" t="s">
        <v>83</v>
      </c>
      <c r="G97" s="90"/>
      <c r="I97" s="89" t="s">
        <v>106</v>
      </c>
    </row>
    <row r="98" spans="1:14" x14ac:dyDescent="0.25">
      <c r="A98" s="140"/>
      <c r="B98" s="141"/>
      <c r="C98" s="142">
        <v>1000</v>
      </c>
      <c r="D98" s="142">
        <v>1000</v>
      </c>
      <c r="E98" s="142">
        <v>1000</v>
      </c>
      <c r="F98" s="143">
        <v>1000</v>
      </c>
      <c r="G98" s="90"/>
    </row>
    <row r="99" spans="1:14" x14ac:dyDescent="0.25">
      <c r="A99" s="223" t="s">
        <v>12</v>
      </c>
      <c r="B99" s="144">
        <f>+F99-C99-D99-E99</f>
        <v>0</v>
      </c>
      <c r="C99" s="128"/>
      <c r="D99" s="129"/>
      <c r="E99" s="144">
        <f>+F99-C99-D99</f>
        <v>0</v>
      </c>
      <c r="F99" s="178">
        <f>+F14</f>
        <v>0</v>
      </c>
      <c r="G99" s="90"/>
      <c r="I99" s="21" t="s">
        <v>99</v>
      </c>
    </row>
    <row r="100" spans="1:14" x14ac:dyDescent="0.25">
      <c r="A100" s="224" t="s">
        <v>56</v>
      </c>
      <c r="B100" s="144">
        <f>+F100-C100-D100-E100</f>
        <v>0</v>
      </c>
      <c r="C100" s="128"/>
      <c r="D100" s="129"/>
      <c r="E100" s="144">
        <f t="shared" ref="E100:E103" si="4">+F100-C100-D100</f>
        <v>0</v>
      </c>
      <c r="F100" s="178">
        <f>+F15</f>
        <v>0</v>
      </c>
      <c r="G100" s="90"/>
    </row>
    <row r="101" spans="1:14" x14ac:dyDescent="0.25">
      <c r="A101" s="308" t="s">
        <v>216</v>
      </c>
      <c r="B101" s="144">
        <f t="shared" ref="B101:B103" si="5">+F101-C101-D101-E101</f>
        <v>0</v>
      </c>
      <c r="C101" s="128"/>
      <c r="D101" s="129"/>
      <c r="E101" s="144">
        <f t="shared" si="4"/>
        <v>0</v>
      </c>
      <c r="F101" s="178">
        <f>+F16</f>
        <v>0</v>
      </c>
      <c r="G101" s="90"/>
    </row>
    <row r="102" spans="1:14" x14ac:dyDescent="0.25">
      <c r="A102" s="225" t="s">
        <v>57</v>
      </c>
      <c r="B102" s="144">
        <f t="shared" si="5"/>
        <v>0</v>
      </c>
      <c r="C102" s="128"/>
      <c r="D102" s="129"/>
      <c r="E102" s="144">
        <f t="shared" si="4"/>
        <v>0</v>
      </c>
      <c r="F102" s="178">
        <f>+F17</f>
        <v>0</v>
      </c>
      <c r="G102" s="90"/>
    </row>
    <row r="103" spans="1:14" x14ac:dyDescent="0.25">
      <c r="A103" s="225" t="s">
        <v>9</v>
      </c>
      <c r="B103" s="144">
        <f t="shared" si="5"/>
        <v>0</v>
      </c>
      <c r="C103" s="128"/>
      <c r="D103" s="129"/>
      <c r="E103" s="144">
        <f t="shared" si="4"/>
        <v>0</v>
      </c>
      <c r="F103" s="178">
        <f>+F18</f>
        <v>0</v>
      </c>
      <c r="G103" s="90"/>
    </row>
    <row r="104" spans="1:14" x14ac:dyDescent="0.25">
      <c r="A104" s="226" t="s">
        <v>91</v>
      </c>
      <c r="B104" s="144">
        <f>+F104-C104-D104-E104</f>
        <v>0</v>
      </c>
      <c r="C104" s="145">
        <f t="shared" ref="C104:F104" si="6">SUM(C99:C103)</f>
        <v>0</v>
      </c>
      <c r="D104" s="145">
        <f t="shared" si="6"/>
        <v>0</v>
      </c>
      <c r="E104" s="145">
        <f t="shared" si="6"/>
        <v>0</v>
      </c>
      <c r="F104" s="181">
        <f t="shared" si="6"/>
        <v>0</v>
      </c>
      <c r="G104" s="90"/>
    </row>
    <row r="105" spans="1:14" x14ac:dyDescent="0.25">
      <c r="A105" s="227" t="s">
        <v>154</v>
      </c>
      <c r="B105" s="144">
        <f t="shared" ref="B105" si="7">+F105-C105-D105-E105</f>
        <v>0</v>
      </c>
      <c r="C105" s="128"/>
      <c r="D105" s="129"/>
      <c r="E105" s="144">
        <f>+F105-C105-D105</f>
        <v>0</v>
      </c>
      <c r="F105" s="178">
        <f>+F20</f>
        <v>0</v>
      </c>
      <c r="G105" s="90"/>
      <c r="J105" s="24"/>
      <c r="K105" s="24"/>
      <c r="L105" s="24"/>
      <c r="M105" s="24"/>
      <c r="N105" s="24"/>
    </row>
    <row r="106" spans="1:14" x14ac:dyDescent="0.25">
      <c r="A106" s="226" t="s">
        <v>13</v>
      </c>
      <c r="B106" s="144">
        <f>+F106-C106-D106-E106</f>
        <v>0</v>
      </c>
      <c r="C106" s="145">
        <f>+C104+C105</f>
        <v>0</v>
      </c>
      <c r="D106" s="145">
        <f t="shared" ref="D106:F106" si="8">+D104+D105</f>
        <v>0</v>
      </c>
      <c r="E106" s="145">
        <f t="shared" si="8"/>
        <v>0</v>
      </c>
      <c r="F106" s="181">
        <f t="shared" si="8"/>
        <v>0</v>
      </c>
      <c r="G106" s="90"/>
    </row>
    <row r="107" spans="1:14" x14ac:dyDescent="0.25">
      <c r="A107" s="226" t="s">
        <v>1</v>
      </c>
      <c r="B107" s="144">
        <f>+F107-C107-D107-E107</f>
        <v>0</v>
      </c>
      <c r="C107" s="145">
        <f>+C106</f>
        <v>0</v>
      </c>
      <c r="D107" s="145">
        <f>+D106</f>
        <v>0</v>
      </c>
      <c r="E107" s="145">
        <f>+E106</f>
        <v>0</v>
      </c>
      <c r="F107" s="181">
        <f>+F106</f>
        <v>0</v>
      </c>
      <c r="G107" s="90"/>
      <c r="I107" s="22"/>
    </row>
    <row r="108" spans="1:14" ht="6.75" customHeight="1" x14ac:dyDescent="0.25">
      <c r="A108" s="130"/>
      <c r="B108" s="131"/>
      <c r="C108" s="132"/>
      <c r="D108" s="132"/>
      <c r="E108" s="132"/>
      <c r="F108" s="127"/>
      <c r="G108" s="90"/>
    </row>
    <row r="109" spans="1:14" x14ac:dyDescent="0.25">
      <c r="A109" s="133" t="s">
        <v>4</v>
      </c>
      <c r="B109" s="134"/>
      <c r="C109" s="135"/>
      <c r="D109" s="135"/>
      <c r="E109" s="135"/>
      <c r="F109" s="135">
        <f>+F107-F21</f>
        <v>0</v>
      </c>
      <c r="G109" s="90"/>
      <c r="I109" s="21" t="s">
        <v>98</v>
      </c>
    </row>
    <row r="110" spans="1:14" ht="13" x14ac:dyDescent="0.25">
      <c r="B110" s="117"/>
      <c r="C110" s="118"/>
      <c r="D110" s="118"/>
      <c r="E110" s="118"/>
      <c r="F110" s="119"/>
      <c r="G110" s="90"/>
      <c r="I110" s="179" t="s">
        <v>97</v>
      </c>
    </row>
    <row r="111" spans="1:14" x14ac:dyDescent="0.25">
      <c r="A111" s="22" t="s">
        <v>120</v>
      </c>
      <c r="B111" s="88"/>
      <c r="C111" s="120"/>
      <c r="D111" s="120"/>
      <c r="E111" s="120"/>
      <c r="F111" s="121"/>
      <c r="G111" s="90"/>
      <c r="I111" s="179" t="s">
        <v>100</v>
      </c>
    </row>
    <row r="112" spans="1:14" x14ac:dyDescent="0.25">
      <c r="A112" s="270"/>
      <c r="B112" s="270"/>
      <c r="C112" s="270"/>
      <c r="D112" s="270"/>
      <c r="E112" s="270"/>
      <c r="F112" s="270"/>
      <c r="G112" s="90"/>
      <c r="I112" s="22" t="s">
        <v>121</v>
      </c>
    </row>
    <row r="113" spans="1:23" s="21" customFormat="1" x14ac:dyDescent="0.25">
      <c r="A113" s="270"/>
      <c r="B113" s="270"/>
      <c r="C113" s="270"/>
      <c r="D113" s="270"/>
      <c r="E113" s="270"/>
      <c r="F113" s="270"/>
      <c r="G113" s="90"/>
      <c r="H113"/>
      <c r="I113" s="89" t="s">
        <v>140</v>
      </c>
      <c r="K113" s="18"/>
      <c r="L113" s="18"/>
      <c r="M113" s="18"/>
      <c r="N113" s="18"/>
      <c r="O113" s="18"/>
      <c r="P113" s="18"/>
      <c r="Q113" s="18"/>
      <c r="R113" s="18"/>
      <c r="S113" s="18"/>
      <c r="T113" s="18"/>
      <c r="U113" s="18"/>
      <c r="V113" s="18"/>
      <c r="W113" s="18"/>
    </row>
    <row r="114" spans="1:23" s="21" customFormat="1" ht="6" customHeight="1" thickBot="1" x14ac:dyDescent="0.3">
      <c r="A114" s="25"/>
      <c r="B114" s="25"/>
      <c r="C114" s="25"/>
      <c r="D114" s="26"/>
      <c r="E114" s="26"/>
      <c r="F114" s="26"/>
      <c r="G114" s="90"/>
      <c r="H114"/>
      <c r="K114" s="18"/>
      <c r="L114" s="18"/>
      <c r="M114" s="18"/>
      <c r="N114" s="18"/>
      <c r="O114" s="18"/>
      <c r="P114" s="18"/>
      <c r="Q114" s="18"/>
      <c r="R114" s="18"/>
      <c r="S114" s="18"/>
      <c r="T114" s="18"/>
      <c r="U114" s="18"/>
      <c r="V114" s="18"/>
      <c r="W114" s="18"/>
    </row>
    <row r="115" spans="1:23" s="21" customFormat="1" ht="13" x14ac:dyDescent="0.3">
      <c r="A115" s="18"/>
      <c r="B115" s="18"/>
      <c r="C115" s="18"/>
      <c r="D115" s="19"/>
      <c r="E115" s="19"/>
      <c r="F115" s="19"/>
      <c r="G115" s="1"/>
      <c r="H115"/>
      <c r="I115" s="18"/>
      <c r="K115" s="18"/>
      <c r="L115" s="18"/>
      <c r="M115" s="18"/>
      <c r="N115" s="18"/>
      <c r="O115" s="18"/>
      <c r="P115" s="18"/>
      <c r="Q115" s="18"/>
      <c r="R115" s="18"/>
      <c r="S115" s="18"/>
      <c r="T115" s="18"/>
      <c r="U115" s="18"/>
      <c r="V115" s="18"/>
      <c r="W115" s="18"/>
    </row>
  </sheetData>
  <sheetProtection formatCells="0" formatRows="0" insertRows="0"/>
  <mergeCells count="54">
    <mergeCell ref="A112:F113"/>
    <mergeCell ref="A82:F83"/>
    <mergeCell ref="I86:Q90"/>
    <mergeCell ref="A88:C88"/>
    <mergeCell ref="A89:F89"/>
    <mergeCell ref="A90:F94"/>
    <mergeCell ref="A96:F96"/>
    <mergeCell ref="A79:E79"/>
    <mergeCell ref="A64:E64"/>
    <mergeCell ref="A65:E65"/>
    <mergeCell ref="A66:E66"/>
    <mergeCell ref="A67:E67"/>
    <mergeCell ref="A68:E68"/>
    <mergeCell ref="A69:E69"/>
    <mergeCell ref="A71:E71"/>
    <mergeCell ref="A72:E72"/>
    <mergeCell ref="A75:F76"/>
    <mergeCell ref="A78:E78"/>
    <mergeCell ref="A63:E63"/>
    <mergeCell ref="A43:C43"/>
    <mergeCell ref="A44:C44"/>
    <mergeCell ref="A45:C45"/>
    <mergeCell ref="A46:C46"/>
    <mergeCell ref="A47:C47"/>
    <mergeCell ref="A50:F52"/>
    <mergeCell ref="A54:C54"/>
    <mergeCell ref="A55:C55"/>
    <mergeCell ref="A56:C56"/>
    <mergeCell ref="A59:F60"/>
    <mergeCell ref="A62:E62"/>
    <mergeCell ref="B34:C34"/>
    <mergeCell ref="B35:C35"/>
    <mergeCell ref="I37:P38"/>
    <mergeCell ref="A38:F40"/>
    <mergeCell ref="D41:D42"/>
    <mergeCell ref="E41:E42"/>
    <mergeCell ref="K41:K42"/>
    <mergeCell ref="L41:L42"/>
    <mergeCell ref="A37:F37"/>
    <mergeCell ref="B30:C30"/>
    <mergeCell ref="A23:F24"/>
    <mergeCell ref="B31:C31"/>
    <mergeCell ref="B32:C32"/>
    <mergeCell ref="B33:C33"/>
    <mergeCell ref="B4:F4"/>
    <mergeCell ref="B5:F5"/>
    <mergeCell ref="A26:F26"/>
    <mergeCell ref="B28:C28"/>
    <mergeCell ref="B29:C29"/>
    <mergeCell ref="I5:L5"/>
    <mergeCell ref="I9:L9"/>
    <mergeCell ref="A11:A12"/>
    <mergeCell ref="C16:D16"/>
    <mergeCell ref="A20:C20"/>
  </mergeCells>
  <dataValidations count="7">
    <dataValidation operator="greaterThanOrEqual" allowBlank="1" showInputMessage="1" showErrorMessage="1" sqref="B29:C35" xr:uid="{5FC965AF-84DC-42A4-B12F-755EE44AD630}"/>
    <dataValidation type="textLength" allowBlank="1" showInputMessage="1" showErrorMessage="1" sqref="B99:B107" xr:uid="{5AEBA412-1CE8-4FA0-897B-A073E56EADCE}">
      <formula1>10000</formula1>
      <formula2>100000</formula2>
    </dataValidation>
    <dataValidation type="textLength" errorStyle="information" allowBlank="1" showInputMessage="1" showErrorMessage="1" sqref="F19" xr:uid="{BD0F7A8F-FE41-4500-A93B-97DBD345FCAC}">
      <formula1>10000</formula1>
      <formula2>50000</formula2>
    </dataValidation>
    <dataValidation type="textLength" errorStyle="warning" allowBlank="1" showInputMessage="1" showErrorMessage="1" sqref="F21 C106:F107 F14 F86 F18 F103 F88" xr:uid="{F58EC5DA-126A-4A94-B955-531CC23874D9}">
      <formula1>10000</formula1>
      <formula2>50000</formula2>
    </dataValidation>
    <dataValidation type="decimal" allowBlank="1" showInputMessage="1" showErrorMessage="1" sqref="F20" xr:uid="{7B618A00-30DA-4490-AF1E-855FB13FECCC}">
      <formula1>0</formula1>
      <formula2>10000000</formula2>
    </dataValidation>
    <dataValidation type="decimal" operator="greaterThanOrEqual" allowBlank="1" showInputMessage="1" showErrorMessage="1" sqref="G17:G18 D29:E35" xr:uid="{E442496F-B80B-41E2-B334-B9FC8EBBE21A}">
      <formula1>0</formula1>
    </dataValidation>
    <dataValidation type="textLength" allowBlank="1" showInputMessage="1" showErrorMessage="1" sqref="F36 F54:F57 G19 G14 G16 F48 F73 F80 G21 E109 E105:F105 F99:F102 C104:F104 E99:E103 F15:F17" xr:uid="{E5AAF48E-AE19-4C16-9A5B-02DBA497EE99}">
      <formula1>10000</formula1>
      <formula2>50000</formula2>
    </dataValidation>
  </dataValidations>
  <printOptions horizontalCentered="1"/>
  <pageMargins left="0.25" right="0.25" top="0.75" bottom="0.75" header="0.3" footer="0.3"/>
  <pageSetup paperSize="9" fitToHeight="0" orientation="portrait" r:id="rId1"/>
  <headerFooter>
    <oddFooter>&amp;R2025 - Del 3, side &amp;P</oddFooter>
  </headerFooter>
  <rowBreaks count="2" manualBreakCount="2">
    <brk id="52" max="5" man="1"/>
    <brk id="94" max="5" man="1"/>
  </rowBreaks>
  <colBreaks count="1" manualBreakCount="1">
    <brk id="7" max="16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8BDA1-EB6C-48FF-8FAF-A8984FC62C9F}">
  <sheetPr>
    <tabColor theme="3" tint="0.59999389629810485"/>
  </sheetPr>
  <dimension ref="A1:W115"/>
  <sheetViews>
    <sheetView showGridLines="0" topLeftCell="A24" zoomScaleNormal="100" zoomScaleSheetLayoutView="100" workbookViewId="0">
      <selection activeCell="I55" sqref="I55"/>
    </sheetView>
  </sheetViews>
  <sheetFormatPr defaultColWidth="8.81640625" defaultRowHeight="12.5" x14ac:dyDescent="0.25"/>
  <cols>
    <col min="1" max="1" width="42.7265625" style="18" customWidth="1"/>
    <col min="2" max="3" width="9.7265625" style="18" customWidth="1"/>
    <col min="4" max="4" width="10.54296875" style="19" customWidth="1"/>
    <col min="5" max="5" width="9.7265625" style="19" customWidth="1"/>
    <col min="6" max="6" width="11.7265625" style="19" customWidth="1"/>
    <col min="7" max="7" width="1.81640625" style="19" customWidth="1"/>
    <col min="8" max="8" width="4.453125" customWidth="1"/>
    <col min="9" max="10" width="37.453125" style="21" customWidth="1"/>
    <col min="11" max="11" width="8.81640625" style="18"/>
    <col min="12" max="12" width="11.26953125" style="18" customWidth="1"/>
    <col min="13" max="16384" width="8.81640625" style="18"/>
  </cols>
  <sheetData>
    <row r="1" spans="1:22" ht="9" customHeight="1" x14ac:dyDescent="0.25">
      <c r="A1" s="46"/>
    </row>
    <row r="2" spans="1:22" ht="13" x14ac:dyDescent="0.3">
      <c r="A2" s="48" t="s">
        <v>29</v>
      </c>
      <c r="B2" s="49"/>
      <c r="C2" s="48"/>
      <c r="D2" s="48"/>
      <c r="E2" s="48"/>
      <c r="F2" s="48"/>
      <c r="G2" s="50"/>
      <c r="I2" s="42" t="s">
        <v>179</v>
      </c>
      <c r="J2" s="42"/>
      <c r="K2" s="51"/>
      <c r="L2" s="51"/>
    </row>
    <row r="3" spans="1:22" ht="13" x14ac:dyDescent="0.3">
      <c r="A3" s="48"/>
      <c r="B3" s="52"/>
      <c r="C3" s="48"/>
      <c r="D3" s="48"/>
      <c r="E3" s="48"/>
      <c r="F3" s="48"/>
      <c r="G3" s="50"/>
      <c r="I3" s="124" t="s">
        <v>165</v>
      </c>
      <c r="J3" s="122"/>
      <c r="K3" s="123"/>
      <c r="L3" s="123"/>
    </row>
    <row r="4" spans="1:22" ht="13" x14ac:dyDescent="0.25">
      <c r="A4" s="48" t="s">
        <v>44</v>
      </c>
      <c r="B4" s="266"/>
      <c r="C4" s="267"/>
      <c r="D4" s="267"/>
      <c r="E4" s="267"/>
      <c r="F4" s="268"/>
      <c r="G4" s="53"/>
      <c r="I4" s="22"/>
      <c r="J4" s="22"/>
    </row>
    <row r="5" spans="1:22" ht="27" customHeight="1" x14ac:dyDescent="0.25">
      <c r="A5" s="48" t="s">
        <v>45</v>
      </c>
      <c r="B5" s="246"/>
      <c r="C5" s="247"/>
      <c r="D5" s="247"/>
      <c r="E5" s="247"/>
      <c r="F5" s="269"/>
      <c r="G5" s="53"/>
      <c r="I5" s="270" t="s">
        <v>118</v>
      </c>
      <c r="J5" s="270"/>
      <c r="K5" s="270"/>
      <c r="L5" s="270"/>
    </row>
    <row r="6" spans="1:22" ht="13" x14ac:dyDescent="0.25">
      <c r="A6" s="48"/>
      <c r="B6" s="54"/>
      <c r="C6" s="54"/>
      <c r="D6" s="54"/>
      <c r="E6" s="54"/>
      <c r="F6" s="54"/>
      <c r="G6" s="55"/>
      <c r="I6" t="s">
        <v>114</v>
      </c>
    </row>
    <row r="7" spans="1:22" ht="15.5" x14ac:dyDescent="0.25">
      <c r="A7" s="238" t="s">
        <v>200</v>
      </c>
      <c r="B7" s="184"/>
      <c r="C7" s="184"/>
      <c r="D7" s="184"/>
      <c r="E7" s="184"/>
      <c r="F7" s="184"/>
      <c r="G7" s="55"/>
      <c r="I7" t="s">
        <v>94</v>
      </c>
      <c r="K7" s="21"/>
      <c r="L7" s="21"/>
      <c r="M7" s="21"/>
      <c r="N7" s="21"/>
      <c r="O7" s="21"/>
      <c r="P7" s="21"/>
      <c r="Q7" s="21"/>
      <c r="R7" s="21"/>
      <c r="S7" s="21"/>
      <c r="T7" s="21"/>
      <c r="U7" s="21"/>
      <c r="V7" s="21"/>
    </row>
    <row r="8" spans="1:22" x14ac:dyDescent="0.25">
      <c r="D8" s="18"/>
      <c r="E8" s="18"/>
      <c r="F8" s="18"/>
      <c r="G8" s="56"/>
      <c r="I8" s="44" t="s">
        <v>101</v>
      </c>
      <c r="K8" s="21"/>
      <c r="L8" s="21"/>
      <c r="M8" s="21"/>
      <c r="N8" s="21"/>
      <c r="O8" s="21"/>
      <c r="P8" s="21"/>
      <c r="Q8" s="21"/>
      <c r="R8" s="21"/>
      <c r="S8" s="21"/>
      <c r="T8" s="21"/>
      <c r="U8" s="21"/>
      <c r="V8" s="21"/>
    </row>
    <row r="9" spans="1:22" ht="12" customHeight="1" x14ac:dyDescent="0.25">
      <c r="A9" s="62"/>
      <c r="B9" s="63"/>
      <c r="C9"/>
      <c r="D9" s="63"/>
      <c r="E9" s="2"/>
      <c r="F9" s="63"/>
      <c r="G9" s="64"/>
      <c r="I9" s="275" t="s">
        <v>173</v>
      </c>
      <c r="J9" s="275"/>
      <c r="K9" s="275"/>
      <c r="L9" s="275"/>
    </row>
    <row r="10" spans="1:22" ht="12" customHeight="1" x14ac:dyDescent="0.3">
      <c r="A10" s="237" t="s">
        <v>192</v>
      </c>
      <c r="B10" s="39"/>
      <c r="C10" s="39"/>
      <c r="D10" s="65"/>
      <c r="E10" s="2"/>
      <c r="F10" s="63"/>
      <c r="G10" s="64"/>
      <c r="I10" s="59"/>
      <c r="J10" s="18"/>
      <c r="K10"/>
      <c r="L10"/>
    </row>
    <row r="11" spans="1:22" ht="13" x14ac:dyDescent="0.25">
      <c r="A11" s="252" t="s">
        <v>48</v>
      </c>
      <c r="B11" s="8"/>
      <c r="C11" s="8"/>
      <c r="D11" s="9"/>
      <c r="E11" s="9"/>
      <c r="F11" s="14" t="s">
        <v>33</v>
      </c>
      <c r="G11" s="66"/>
      <c r="I11" s="89" t="s">
        <v>115</v>
      </c>
      <c r="J11" s="18"/>
      <c r="L11" s="59"/>
    </row>
    <row r="12" spans="1:22" x14ac:dyDescent="0.25">
      <c r="A12" s="253"/>
      <c r="B12" s="10"/>
      <c r="C12" s="10"/>
      <c r="D12" s="11"/>
      <c r="E12" s="11"/>
      <c r="F12" s="67" t="s">
        <v>0</v>
      </c>
      <c r="G12" s="68"/>
      <c r="I12" s="89" t="s">
        <v>197</v>
      </c>
      <c r="J12" s="18"/>
    </row>
    <row r="13" spans="1:22" ht="40.5" customHeight="1" x14ac:dyDescent="0.25">
      <c r="A13" s="148"/>
      <c r="B13" s="149"/>
      <c r="C13" s="149"/>
      <c r="D13" s="150"/>
      <c r="E13" s="149"/>
      <c r="F13" s="151"/>
      <c r="G13" s="69"/>
      <c r="I13" s="89" t="s">
        <v>78</v>
      </c>
      <c r="J13" s="18"/>
      <c r="L13" s="59"/>
    </row>
    <row r="14" spans="1:22" ht="12.75" customHeight="1" x14ac:dyDescent="0.25">
      <c r="A14" s="158" t="s">
        <v>12</v>
      </c>
      <c r="B14" s="159"/>
      <c r="C14" s="159"/>
      <c r="D14" s="159"/>
      <c r="E14" s="162"/>
      <c r="F14" s="153">
        <f>+F36</f>
        <v>0</v>
      </c>
      <c r="G14" s="70"/>
      <c r="I14" s="43"/>
      <c r="J14" s="43"/>
    </row>
    <row r="15" spans="1:22" ht="12.75" customHeight="1" x14ac:dyDescent="0.25">
      <c r="A15" s="160" t="s">
        <v>56</v>
      </c>
      <c r="B15" s="159"/>
      <c r="C15" s="159"/>
      <c r="D15" s="36"/>
      <c r="E15" s="163"/>
      <c r="F15" s="153">
        <f>+F48</f>
        <v>0</v>
      </c>
      <c r="G15" s="74"/>
      <c r="I15" s="21" t="s">
        <v>61</v>
      </c>
    </row>
    <row r="16" spans="1:22" x14ac:dyDescent="0.25">
      <c r="A16" s="160" t="s">
        <v>216</v>
      </c>
      <c r="B16" s="159"/>
      <c r="C16" s="245"/>
      <c r="D16" s="245"/>
      <c r="E16" s="163"/>
      <c r="F16" s="153">
        <f>+F57</f>
        <v>0</v>
      </c>
      <c r="G16" s="70"/>
      <c r="I16" s="21" t="s">
        <v>62</v>
      </c>
    </row>
    <row r="17" spans="1:23" x14ac:dyDescent="0.25">
      <c r="A17" s="160" t="s">
        <v>57</v>
      </c>
      <c r="B17" s="159"/>
      <c r="C17" s="159"/>
      <c r="D17" s="36"/>
      <c r="E17" s="163"/>
      <c r="F17" s="154">
        <f>+F73</f>
        <v>0</v>
      </c>
      <c r="G17" s="74"/>
      <c r="I17" s="21" t="s">
        <v>63</v>
      </c>
    </row>
    <row r="18" spans="1:23" x14ac:dyDescent="0.25">
      <c r="A18" s="160" t="s">
        <v>9</v>
      </c>
      <c r="B18" s="159"/>
      <c r="C18" s="159"/>
      <c r="D18" s="36"/>
      <c r="E18" s="163"/>
      <c r="F18" s="154">
        <f>-F80</f>
        <v>0</v>
      </c>
      <c r="G18" s="74"/>
      <c r="I18" s="21" t="s">
        <v>95</v>
      </c>
    </row>
    <row r="19" spans="1:23" ht="13" x14ac:dyDescent="0.3">
      <c r="A19" s="161" t="s">
        <v>155</v>
      </c>
      <c r="B19" s="1"/>
      <c r="C19" s="1"/>
      <c r="D19" s="204"/>
      <c r="E19" s="164"/>
      <c r="F19" s="155">
        <f>ROUND(F14,0)+ROUND(F15,0)+ROUND(F16,0)+ROUND(F17,0)+ROUND(F18,0)</f>
        <v>0</v>
      </c>
      <c r="G19" s="75"/>
      <c r="H19" s="76"/>
    </row>
    <row r="20" spans="1:23" ht="13" x14ac:dyDescent="0.3">
      <c r="A20" s="261" t="s">
        <v>154</v>
      </c>
      <c r="B20" s="262"/>
      <c r="C20" s="262"/>
      <c r="D20" s="36"/>
      <c r="E20" s="163"/>
      <c r="F20" s="152">
        <f>(F88+F86)</f>
        <v>0</v>
      </c>
      <c r="G20" s="70"/>
      <c r="I20" s="21" t="s">
        <v>199</v>
      </c>
    </row>
    <row r="21" spans="1:23" ht="13.5" thickBot="1" x14ac:dyDescent="0.35">
      <c r="A21" s="166" t="s">
        <v>1</v>
      </c>
      <c r="B21" s="167"/>
      <c r="C21" s="167"/>
      <c r="D21" s="168"/>
      <c r="E21" s="169"/>
      <c r="F21" s="156">
        <f>ROUND(F19+F20,0)</f>
        <v>0</v>
      </c>
      <c r="G21" s="75"/>
    </row>
    <row r="22" spans="1:23" ht="13.5" customHeight="1" x14ac:dyDescent="0.3">
      <c r="A22"/>
      <c r="B22" s="1"/>
      <c r="C22" s="1"/>
      <c r="D22" s="204"/>
      <c r="E22" s="204"/>
      <c r="F22" s="204"/>
      <c r="G22" s="78"/>
      <c r="I22" s="89" t="s">
        <v>117</v>
      </c>
    </row>
    <row r="23" spans="1:23" ht="12.75" customHeight="1" x14ac:dyDescent="0.25">
      <c r="A23" s="260"/>
      <c r="B23" s="260"/>
      <c r="C23" s="260"/>
      <c r="D23" s="260"/>
      <c r="E23" s="260"/>
      <c r="F23" s="260"/>
      <c r="G23" s="69"/>
      <c r="I23" s="24" t="s">
        <v>168</v>
      </c>
      <c r="J23" s="24"/>
      <c r="K23" s="44"/>
      <c r="L23" s="44"/>
      <c r="M23" s="44"/>
      <c r="N23" s="44"/>
      <c r="O23" s="44"/>
      <c r="P23" s="44"/>
      <c r="Q23" s="44"/>
      <c r="R23" s="44"/>
      <c r="S23" s="44"/>
      <c r="T23" s="44"/>
      <c r="U23" s="44"/>
      <c r="V23" s="44"/>
      <c r="W23" s="44"/>
    </row>
    <row r="24" spans="1:23" ht="12.75" customHeight="1" x14ac:dyDescent="0.25">
      <c r="A24" s="260"/>
      <c r="B24" s="260"/>
      <c r="C24" s="260"/>
      <c r="D24" s="260"/>
      <c r="E24" s="260"/>
      <c r="F24" s="260"/>
      <c r="G24" s="90"/>
      <c r="I24" s="18"/>
      <c r="J24" s="24"/>
      <c r="K24" s="44"/>
      <c r="L24" s="44"/>
      <c r="M24"/>
    </row>
    <row r="25" spans="1:23" ht="14.5" x14ac:dyDescent="0.25">
      <c r="A25" s="15" t="s">
        <v>194</v>
      </c>
      <c r="G25" s="90"/>
      <c r="I25" s="44" t="s">
        <v>77</v>
      </c>
      <c r="J25" s="44"/>
      <c r="K25" s="44"/>
      <c r="L25" s="44"/>
      <c r="M25" s="44"/>
    </row>
    <row r="26" spans="1:23" ht="37.5" customHeight="1" x14ac:dyDescent="0.25">
      <c r="A26" s="275" t="s">
        <v>169</v>
      </c>
      <c r="B26" s="275"/>
      <c r="C26" s="275"/>
      <c r="D26" s="275"/>
      <c r="E26" s="275"/>
      <c r="F26" s="275"/>
      <c r="G26" s="90"/>
      <c r="H26" s="43"/>
      <c r="I26" s="88"/>
      <c r="J26" s="43"/>
      <c r="K26" s="43"/>
      <c r="L26" s="43"/>
      <c r="M26" s="43"/>
      <c r="N26" s="43"/>
    </row>
    <row r="27" spans="1:23" x14ac:dyDescent="0.25">
      <c r="A27" s="43"/>
      <c r="B27" s="43"/>
      <c r="C27" s="43"/>
      <c r="D27" s="43"/>
      <c r="E27" s="43"/>
      <c r="F27" s="43"/>
      <c r="G27" s="90"/>
      <c r="H27" s="43"/>
      <c r="J27" s="43"/>
      <c r="K27" s="44"/>
      <c r="L27" s="44"/>
      <c r="M27" s="44"/>
    </row>
    <row r="28" spans="1:23" ht="38" x14ac:dyDescent="0.3">
      <c r="A28" s="203" t="s">
        <v>148</v>
      </c>
      <c r="B28" s="276" t="s">
        <v>156</v>
      </c>
      <c r="C28" s="276"/>
      <c r="D28" s="150" t="s">
        <v>11</v>
      </c>
      <c r="E28" s="150" t="s">
        <v>42</v>
      </c>
      <c r="F28" s="201">
        <v>1000</v>
      </c>
      <c r="G28" s="90"/>
      <c r="H28" s="43"/>
      <c r="I28" s="71" t="s">
        <v>177</v>
      </c>
      <c r="J28" s="43"/>
      <c r="K28" s="44"/>
      <c r="L28" s="44"/>
      <c r="M28" s="44"/>
    </row>
    <row r="29" spans="1:23" x14ac:dyDescent="0.25">
      <c r="A29" s="94" t="s">
        <v>151</v>
      </c>
      <c r="B29" s="277"/>
      <c r="C29" s="278"/>
      <c r="D29" s="233"/>
      <c r="E29" s="234"/>
      <c r="F29" s="209" t="str">
        <f t="shared" ref="F29:F35" si="0">IF(D29&lt;&gt;"",ROUND((D29*E29)/1000,0),"")</f>
        <v/>
      </c>
      <c r="G29" s="90"/>
      <c r="H29" s="43"/>
      <c r="I29" s="71" t="s">
        <v>180</v>
      </c>
      <c r="J29" s="43"/>
      <c r="K29" s="44"/>
      <c r="L29" s="44"/>
      <c r="M29" s="44"/>
    </row>
    <row r="30" spans="1:23" x14ac:dyDescent="0.25">
      <c r="A30" s="94"/>
      <c r="B30" s="277"/>
      <c r="C30" s="278"/>
      <c r="D30" s="233"/>
      <c r="E30" s="234"/>
      <c r="F30" s="209" t="str">
        <f t="shared" si="0"/>
        <v/>
      </c>
      <c r="G30" s="90"/>
      <c r="H30" s="43"/>
      <c r="I30" s="18"/>
      <c r="J30" s="43"/>
      <c r="K30" s="44"/>
      <c r="L30" s="44"/>
      <c r="M30" s="44"/>
    </row>
    <row r="31" spans="1:23" x14ac:dyDescent="0.25">
      <c r="A31" s="94" t="s">
        <v>152</v>
      </c>
      <c r="B31" s="277"/>
      <c r="C31" s="278"/>
      <c r="D31" s="233"/>
      <c r="E31" s="234"/>
      <c r="F31" s="209" t="str">
        <f t="shared" si="0"/>
        <v/>
      </c>
      <c r="G31" s="90"/>
      <c r="H31" s="43"/>
      <c r="I31" s="72" t="s">
        <v>147</v>
      </c>
      <c r="J31" s="43"/>
      <c r="K31" s="44"/>
      <c r="L31" s="44"/>
      <c r="M31" s="44"/>
    </row>
    <row r="32" spans="1:23" x14ac:dyDescent="0.25">
      <c r="A32" s="94" t="s">
        <v>170</v>
      </c>
      <c r="B32" s="277"/>
      <c r="C32" s="278"/>
      <c r="D32" s="233"/>
      <c r="E32" s="234"/>
      <c r="F32" s="209" t="str">
        <f t="shared" si="0"/>
        <v/>
      </c>
      <c r="G32" s="90"/>
      <c r="H32" s="43"/>
      <c r="I32" s="73" t="s">
        <v>160</v>
      </c>
      <c r="J32" s="43"/>
      <c r="K32" s="44"/>
      <c r="L32" s="44"/>
      <c r="M32" s="44"/>
    </row>
    <row r="33" spans="1:17" x14ac:dyDescent="0.25">
      <c r="A33" s="94"/>
      <c r="B33" s="277"/>
      <c r="C33" s="278"/>
      <c r="D33" s="233"/>
      <c r="E33" s="234"/>
      <c r="F33" s="209" t="str">
        <f t="shared" si="0"/>
        <v/>
      </c>
      <c r="G33" s="90"/>
      <c r="H33" s="43"/>
      <c r="I33" s="18"/>
      <c r="J33" s="43"/>
      <c r="K33" s="44"/>
      <c r="L33" s="44"/>
      <c r="M33" s="44"/>
    </row>
    <row r="34" spans="1:17" x14ac:dyDescent="0.25">
      <c r="A34" s="94"/>
      <c r="B34" s="277"/>
      <c r="C34" s="278"/>
      <c r="D34" s="233"/>
      <c r="E34" s="234"/>
      <c r="F34" s="209" t="str">
        <f t="shared" si="0"/>
        <v/>
      </c>
      <c r="G34" s="90"/>
      <c r="H34" s="43"/>
      <c r="I34" s="18" t="s">
        <v>181</v>
      </c>
      <c r="J34" s="43"/>
      <c r="K34" s="44"/>
      <c r="L34" s="44"/>
      <c r="M34" s="44"/>
    </row>
    <row r="35" spans="1:17" x14ac:dyDescent="0.25">
      <c r="A35" s="94"/>
      <c r="B35" s="277"/>
      <c r="C35" s="278"/>
      <c r="D35" s="233"/>
      <c r="E35" s="234"/>
      <c r="F35" s="209" t="str">
        <f t="shared" si="0"/>
        <v/>
      </c>
      <c r="G35" s="90"/>
      <c r="H35" s="43"/>
      <c r="I35" s="21" t="s">
        <v>178</v>
      </c>
      <c r="J35" s="43"/>
      <c r="K35" s="44"/>
      <c r="L35" s="44"/>
      <c r="M35" s="44"/>
    </row>
    <row r="36" spans="1:17" ht="13" x14ac:dyDescent="0.25">
      <c r="A36" s="210" t="s">
        <v>12</v>
      </c>
      <c r="B36" s="211"/>
      <c r="C36" s="211"/>
      <c r="D36" s="213"/>
      <c r="E36" s="214"/>
      <c r="F36" s="212">
        <f>SUM(F29:F35)</f>
        <v>0</v>
      </c>
      <c r="G36" s="90"/>
      <c r="H36" s="43"/>
      <c r="I36" s="73"/>
      <c r="J36" s="43"/>
      <c r="K36" s="44"/>
      <c r="L36" s="44"/>
      <c r="M36" s="44"/>
    </row>
    <row r="37" spans="1:17" ht="12.75" customHeight="1" x14ac:dyDescent="0.25">
      <c r="A37" s="260" t="s">
        <v>145</v>
      </c>
      <c r="B37" s="260"/>
      <c r="C37" s="260"/>
      <c r="D37" s="260"/>
      <c r="E37" s="260"/>
      <c r="F37" s="260"/>
      <c r="G37" s="69"/>
      <c r="I37" s="275" t="s">
        <v>182</v>
      </c>
      <c r="J37" s="275"/>
      <c r="K37" s="275"/>
      <c r="L37" s="275"/>
      <c r="M37" s="275"/>
      <c r="N37" s="275"/>
      <c r="O37" s="275"/>
      <c r="P37" s="275"/>
    </row>
    <row r="38" spans="1:17" x14ac:dyDescent="0.25">
      <c r="A38" s="260"/>
      <c r="B38" s="260"/>
      <c r="C38" s="260"/>
      <c r="D38" s="260"/>
      <c r="E38" s="260"/>
      <c r="F38" s="260"/>
      <c r="G38" s="69"/>
      <c r="I38" s="275"/>
      <c r="J38" s="275"/>
      <c r="K38" s="275"/>
      <c r="L38" s="275"/>
      <c r="M38" s="275"/>
      <c r="N38" s="275"/>
      <c r="O38" s="275"/>
      <c r="P38" s="275"/>
    </row>
    <row r="39" spans="1:17" x14ac:dyDescent="0.25">
      <c r="A39" s="260"/>
      <c r="B39" s="260"/>
      <c r="C39" s="260"/>
      <c r="D39" s="260"/>
      <c r="E39" s="260"/>
      <c r="F39" s="260"/>
      <c r="G39" s="90"/>
      <c r="I39" s="89" t="s">
        <v>140</v>
      </c>
      <c r="K39" s="44"/>
      <c r="L39" s="44"/>
      <c r="M39" s="44"/>
      <c r="N39" s="44"/>
      <c r="O39" s="44"/>
      <c r="P39" s="44"/>
      <c r="Q39" s="44"/>
    </row>
    <row r="40" spans="1:17" x14ac:dyDescent="0.25">
      <c r="A40" s="279"/>
      <c r="B40" s="279"/>
      <c r="C40" s="279"/>
      <c r="D40" s="279"/>
      <c r="E40" s="279"/>
      <c r="F40" s="279"/>
      <c r="G40" s="90"/>
      <c r="I40" s="24" t="s">
        <v>142</v>
      </c>
      <c r="J40" s="24"/>
      <c r="K40" s="24"/>
      <c r="L40" s="24"/>
      <c r="M40" s="24"/>
      <c r="N40" s="44"/>
      <c r="O40" s="44"/>
      <c r="P40" s="44"/>
      <c r="Q40" s="44"/>
    </row>
    <row r="41" spans="1:17" ht="12.75" customHeight="1" x14ac:dyDescent="0.3">
      <c r="A41" s="103" t="s">
        <v>131</v>
      </c>
      <c r="B41" s="104"/>
      <c r="C41" s="104"/>
      <c r="D41" s="280" t="s">
        <v>55</v>
      </c>
      <c r="E41" s="280" t="s">
        <v>75</v>
      </c>
      <c r="F41" s="105"/>
      <c r="G41" s="90"/>
      <c r="I41" s="24" t="s">
        <v>139</v>
      </c>
      <c r="J41" s="43"/>
      <c r="K41" s="282" t="s">
        <v>55</v>
      </c>
      <c r="L41" s="282" t="s">
        <v>75</v>
      </c>
      <c r="N41" s="44"/>
      <c r="O41" s="44"/>
      <c r="P41" s="44"/>
      <c r="Q41" s="44"/>
    </row>
    <row r="42" spans="1:17" ht="13" x14ac:dyDescent="0.3">
      <c r="A42" s="106" t="s">
        <v>79</v>
      </c>
      <c r="B42" s="47"/>
      <c r="C42" s="47"/>
      <c r="D42" s="281"/>
      <c r="E42" s="281"/>
      <c r="F42" s="107">
        <v>1000</v>
      </c>
      <c r="G42" s="90"/>
      <c r="I42" s="43" t="s">
        <v>79</v>
      </c>
      <c r="J42" s="15"/>
      <c r="K42" s="283"/>
      <c r="L42" s="283"/>
      <c r="M42" s="30">
        <v>1000</v>
      </c>
      <c r="N42" s="44"/>
      <c r="O42" s="44"/>
      <c r="P42" s="44"/>
      <c r="Q42" s="44"/>
    </row>
    <row r="43" spans="1:17" x14ac:dyDescent="0.25">
      <c r="A43" s="246"/>
      <c r="B43" s="247"/>
      <c r="C43" s="269"/>
      <c r="D43" s="215"/>
      <c r="E43" s="216"/>
      <c r="F43" s="209" t="str">
        <f>IF(D43&lt;&gt;"",ROUND((D43*E43)/1000,0),"")</f>
        <v/>
      </c>
      <c r="G43" s="69"/>
      <c r="I43" s="185" t="s">
        <v>135</v>
      </c>
      <c r="J43" s="185"/>
      <c r="K43" s="186">
        <v>120</v>
      </c>
      <c r="L43" s="187">
        <v>950</v>
      </c>
      <c r="M43" s="187">
        <f>+K43*L43/1000</f>
        <v>114</v>
      </c>
    </row>
    <row r="44" spans="1:17" ht="12.75" customHeight="1" x14ac:dyDescent="0.25">
      <c r="A44" s="246"/>
      <c r="B44" s="247"/>
      <c r="C44" s="269"/>
      <c r="D44" s="215"/>
      <c r="E44" s="216"/>
      <c r="F44" s="209" t="str">
        <f t="shared" ref="F44:F47" si="1">IF(D44&lt;&gt;"",ROUND((D44*E44)/1000,0),"")</f>
        <v/>
      </c>
      <c r="G44" s="90"/>
      <c r="I44" s="185" t="s">
        <v>136</v>
      </c>
      <c r="J44" s="188"/>
      <c r="K44" s="189">
        <v>55</v>
      </c>
      <c r="L44" s="190">
        <v>875</v>
      </c>
      <c r="M44" s="190">
        <f>+K44*L44/1000</f>
        <v>48.125</v>
      </c>
    </row>
    <row r="45" spans="1:17" x14ac:dyDescent="0.25">
      <c r="A45" s="246"/>
      <c r="B45" s="247"/>
      <c r="C45" s="269"/>
      <c r="D45" s="215"/>
      <c r="E45" s="216"/>
      <c r="F45" s="209" t="str">
        <f t="shared" si="1"/>
        <v/>
      </c>
      <c r="G45" s="90"/>
      <c r="I45" s="34" t="s">
        <v>132</v>
      </c>
      <c r="J45" s="34"/>
      <c r="K45" s="186">
        <v>645</v>
      </c>
      <c r="L45" s="187">
        <v>750</v>
      </c>
      <c r="M45" s="187">
        <f t="shared" ref="M45:M49" si="2">+K45*L45/1000</f>
        <v>483.75</v>
      </c>
    </row>
    <row r="46" spans="1:17" x14ac:dyDescent="0.25">
      <c r="A46" s="246"/>
      <c r="B46" s="247"/>
      <c r="C46" s="269"/>
      <c r="D46" s="217"/>
      <c r="E46" s="218"/>
      <c r="F46" s="209" t="str">
        <f t="shared" si="1"/>
        <v/>
      </c>
      <c r="G46" s="90"/>
      <c r="I46" s="34" t="s">
        <v>134</v>
      </c>
      <c r="J46" s="34"/>
      <c r="K46" s="186">
        <v>150</v>
      </c>
      <c r="L46" s="187">
        <v>350</v>
      </c>
      <c r="M46" s="187">
        <f t="shared" si="2"/>
        <v>52.5</v>
      </c>
    </row>
    <row r="47" spans="1:17" x14ac:dyDescent="0.25">
      <c r="A47" s="246"/>
      <c r="B47" s="247"/>
      <c r="C47" s="269"/>
      <c r="D47" s="217"/>
      <c r="E47" s="218"/>
      <c r="F47" s="209" t="str">
        <f t="shared" si="1"/>
        <v/>
      </c>
      <c r="G47" s="90"/>
      <c r="I47" s="191" t="s">
        <v>171</v>
      </c>
      <c r="J47" s="191"/>
      <c r="K47" s="192">
        <v>20</v>
      </c>
      <c r="L47" s="193">
        <v>1000</v>
      </c>
      <c r="M47" s="187">
        <f t="shared" si="2"/>
        <v>20</v>
      </c>
    </row>
    <row r="48" spans="1:17" ht="13" x14ac:dyDescent="0.3">
      <c r="A48" s="108" t="s">
        <v>56</v>
      </c>
      <c r="B48" s="109"/>
      <c r="C48" s="109"/>
      <c r="D48" s="34"/>
      <c r="E48" s="34"/>
      <c r="F48" s="173">
        <f>ROUND(SUM(F43:F47),0)</f>
        <v>0</v>
      </c>
      <c r="G48" s="90"/>
      <c r="I48" s="194" t="s">
        <v>137</v>
      </c>
      <c r="J48" s="194"/>
      <c r="K48" s="194" t="s">
        <v>93</v>
      </c>
      <c r="L48" s="195"/>
      <c r="M48" s="196">
        <v>20</v>
      </c>
    </row>
    <row r="49" spans="1:19" ht="12.75" customHeight="1" x14ac:dyDescent="0.25">
      <c r="A49" s="22" t="s">
        <v>87</v>
      </c>
      <c r="G49" s="69"/>
      <c r="I49" s="183" t="s">
        <v>133</v>
      </c>
      <c r="J49" s="183"/>
      <c r="K49" s="192">
        <v>50</v>
      </c>
      <c r="L49" s="193">
        <v>1000</v>
      </c>
      <c r="M49" s="187">
        <f t="shared" si="2"/>
        <v>50</v>
      </c>
    </row>
    <row r="50" spans="1:19" x14ac:dyDescent="0.25">
      <c r="A50" s="260"/>
      <c r="B50" s="260"/>
      <c r="C50" s="260"/>
      <c r="D50" s="260"/>
      <c r="E50" s="260"/>
      <c r="F50" s="260"/>
      <c r="G50" s="69"/>
      <c r="I50" s="18" t="s">
        <v>138</v>
      </c>
      <c r="J50" s="197"/>
      <c r="K50" s="198"/>
      <c r="L50" s="199"/>
      <c r="M50" s="200"/>
    </row>
    <row r="51" spans="1:19" x14ac:dyDescent="0.25">
      <c r="A51" s="260"/>
      <c r="B51" s="260"/>
      <c r="C51" s="260"/>
      <c r="D51" s="260"/>
      <c r="E51" s="260"/>
      <c r="F51" s="260"/>
      <c r="G51" s="69"/>
      <c r="J51" s="24"/>
      <c r="K51" s="24"/>
      <c r="L51" s="24"/>
      <c r="M51" s="24"/>
      <c r="N51" s="24"/>
      <c r="O51" s="24"/>
      <c r="P51" s="24"/>
      <c r="Q51" s="24"/>
      <c r="R51" s="24"/>
      <c r="S51" s="24"/>
    </row>
    <row r="52" spans="1:19" ht="12.75" customHeight="1" x14ac:dyDescent="0.25">
      <c r="A52" s="260"/>
      <c r="B52" s="260"/>
      <c r="C52" s="260"/>
      <c r="D52" s="260"/>
      <c r="E52" s="260"/>
      <c r="F52" s="260"/>
      <c r="G52" s="69"/>
      <c r="I52" s="43" t="s">
        <v>164</v>
      </c>
      <c r="J52" s="24"/>
      <c r="K52" s="24"/>
      <c r="L52" s="24"/>
      <c r="M52" s="24"/>
      <c r="N52" s="24"/>
      <c r="O52" s="24"/>
    </row>
    <row r="53" spans="1:19" ht="38" x14ac:dyDescent="0.3">
      <c r="A53" s="100" t="s">
        <v>217</v>
      </c>
      <c r="B53" s="110"/>
      <c r="C53" s="102"/>
      <c r="D53" s="182" t="s">
        <v>112</v>
      </c>
      <c r="E53" s="182" t="s">
        <v>111</v>
      </c>
      <c r="F53" s="111">
        <v>1000</v>
      </c>
      <c r="G53" s="90"/>
      <c r="I53" s="24"/>
      <c r="J53" s="24"/>
      <c r="K53" s="24"/>
      <c r="L53" s="24"/>
      <c r="M53" s="24"/>
      <c r="N53" s="24"/>
      <c r="O53" s="24"/>
    </row>
    <row r="54" spans="1:19" x14ac:dyDescent="0.25">
      <c r="A54" s="250"/>
      <c r="B54" s="251"/>
      <c r="C54" s="284"/>
      <c r="D54" s="219"/>
      <c r="E54" s="219"/>
      <c r="F54" s="209" t="str">
        <f>IF(D54&lt;&gt;"",ROUND((D54-E54),0),"")</f>
        <v/>
      </c>
      <c r="G54" s="90"/>
      <c r="I54" s="59" t="s">
        <v>220</v>
      </c>
    </row>
    <row r="55" spans="1:19" x14ac:dyDescent="0.25">
      <c r="A55" s="250"/>
      <c r="B55" s="251"/>
      <c r="C55" s="284"/>
      <c r="D55" s="219"/>
      <c r="E55" s="219"/>
      <c r="F55" s="209" t="str">
        <f t="shared" ref="F55:F56" si="3">IF(D55&lt;&gt;"",ROUND((D55-E55),0),"")</f>
        <v/>
      </c>
      <c r="G55" s="69"/>
      <c r="I55" s="21" t="s">
        <v>221</v>
      </c>
      <c r="J55" s="40"/>
    </row>
    <row r="56" spans="1:19" x14ac:dyDescent="0.25">
      <c r="A56" s="250"/>
      <c r="B56" s="251"/>
      <c r="C56" s="284"/>
      <c r="D56" s="219"/>
      <c r="E56" s="219"/>
      <c r="F56" s="209" t="str">
        <f t="shared" si="3"/>
        <v/>
      </c>
      <c r="G56" s="90"/>
    </row>
    <row r="57" spans="1:19" ht="13" x14ac:dyDescent="0.3">
      <c r="A57" s="108" t="s">
        <v>216</v>
      </c>
      <c r="B57" s="109"/>
      <c r="C57" s="109"/>
      <c r="D57" s="34"/>
      <c r="E57" s="34"/>
      <c r="F57" s="172">
        <f>ROUND(SUM(F54:F56),0)</f>
        <v>0</v>
      </c>
      <c r="G57" s="90"/>
    </row>
    <row r="58" spans="1:19" x14ac:dyDescent="0.25">
      <c r="A58" s="22" t="s">
        <v>218</v>
      </c>
      <c r="D58" s="18"/>
      <c r="E58" s="18"/>
      <c r="F58" s="18"/>
      <c r="G58" s="90"/>
    </row>
    <row r="59" spans="1:19" x14ac:dyDescent="0.25">
      <c r="A59" s="260"/>
      <c r="B59" s="260"/>
      <c r="C59" s="260"/>
      <c r="D59" s="260"/>
      <c r="E59" s="260"/>
      <c r="F59" s="260"/>
      <c r="G59" s="90"/>
      <c r="I59" s="21" t="s">
        <v>103</v>
      </c>
    </row>
    <row r="60" spans="1:19" x14ac:dyDescent="0.25">
      <c r="A60" s="279"/>
      <c r="B60" s="279"/>
      <c r="C60" s="279"/>
      <c r="D60" s="279"/>
      <c r="E60" s="279"/>
      <c r="F60" s="279"/>
      <c r="G60" s="90"/>
      <c r="I60" s="21" t="s">
        <v>102</v>
      </c>
    </row>
    <row r="61" spans="1:19" ht="13" x14ac:dyDescent="0.3">
      <c r="A61" s="100" t="s">
        <v>10</v>
      </c>
      <c r="B61" s="101"/>
      <c r="C61" s="101"/>
      <c r="D61" s="102"/>
      <c r="E61" s="112"/>
      <c r="F61" s="111">
        <v>1000</v>
      </c>
      <c r="G61" s="69"/>
      <c r="I61" s="21" t="s">
        <v>80</v>
      </c>
      <c r="J61" s="15"/>
      <c r="M61" s="30"/>
    </row>
    <row r="62" spans="1:19" x14ac:dyDescent="0.25">
      <c r="A62" s="250" t="s">
        <v>71</v>
      </c>
      <c r="B62" s="251"/>
      <c r="C62" s="251"/>
      <c r="D62" s="251"/>
      <c r="E62" s="251"/>
      <c r="F62" s="219"/>
      <c r="G62" s="90"/>
      <c r="I62" s="21" t="s">
        <v>183</v>
      </c>
      <c r="M62" s="24"/>
    </row>
    <row r="63" spans="1:19" x14ac:dyDescent="0.25">
      <c r="A63" s="246" t="s">
        <v>73</v>
      </c>
      <c r="B63" s="247"/>
      <c r="C63" s="247"/>
      <c r="D63" s="247"/>
      <c r="E63" s="247"/>
      <c r="F63" s="219"/>
      <c r="G63" s="90"/>
      <c r="K63" s="28"/>
      <c r="L63" s="23"/>
      <c r="M63" s="24"/>
    </row>
    <row r="64" spans="1:19" ht="12.75" customHeight="1" x14ac:dyDescent="0.25">
      <c r="A64" s="246" t="s">
        <v>72</v>
      </c>
      <c r="B64" s="247"/>
      <c r="C64" s="247"/>
      <c r="D64" s="247"/>
      <c r="E64" s="247"/>
      <c r="F64" s="219"/>
      <c r="G64" s="90"/>
      <c r="I64" s="18" t="s">
        <v>153</v>
      </c>
      <c r="L64" s="23"/>
      <c r="M64" s="33"/>
    </row>
    <row r="65" spans="1:14" x14ac:dyDescent="0.25">
      <c r="A65" s="246" t="s">
        <v>129</v>
      </c>
      <c r="B65" s="247"/>
      <c r="C65" s="247"/>
      <c r="D65" s="247"/>
      <c r="E65" s="247"/>
      <c r="F65" s="219"/>
      <c r="G65" s="90"/>
      <c r="I65" s="21" t="s">
        <v>172</v>
      </c>
      <c r="L65" s="23"/>
      <c r="M65" s="33"/>
    </row>
    <row r="66" spans="1:14" x14ac:dyDescent="0.25">
      <c r="A66" s="246" t="s">
        <v>126</v>
      </c>
      <c r="B66" s="247"/>
      <c r="C66" s="247"/>
      <c r="D66" s="247"/>
      <c r="E66" s="247"/>
      <c r="F66" s="219"/>
      <c r="G66" s="90"/>
      <c r="K66" s="21"/>
    </row>
    <row r="67" spans="1:14" x14ac:dyDescent="0.25">
      <c r="A67" s="246" t="s">
        <v>127</v>
      </c>
      <c r="B67" s="247"/>
      <c r="C67" s="247"/>
      <c r="D67" s="247"/>
      <c r="E67" s="247"/>
      <c r="F67" s="219"/>
      <c r="G67" s="90"/>
      <c r="I67" s="21" t="s">
        <v>105</v>
      </c>
      <c r="L67" s="23"/>
      <c r="M67" s="33"/>
    </row>
    <row r="68" spans="1:14" x14ac:dyDescent="0.25">
      <c r="A68" s="246" t="s">
        <v>128</v>
      </c>
      <c r="B68" s="247"/>
      <c r="C68" s="247"/>
      <c r="D68" s="247"/>
      <c r="E68" s="269"/>
      <c r="F68" s="219"/>
      <c r="G68" s="90"/>
      <c r="I68" s="21" t="s">
        <v>104</v>
      </c>
      <c r="L68" s="23"/>
      <c r="M68" s="33"/>
    </row>
    <row r="69" spans="1:14" x14ac:dyDescent="0.25">
      <c r="A69" s="246" t="s">
        <v>130</v>
      </c>
      <c r="B69" s="247"/>
      <c r="C69" s="247"/>
      <c r="D69" s="247"/>
      <c r="E69" s="269"/>
      <c r="F69" s="219"/>
      <c r="G69" s="90"/>
      <c r="L69" s="23"/>
      <c r="M69" s="33"/>
    </row>
    <row r="70" spans="1:14" x14ac:dyDescent="0.25">
      <c r="F70" s="219"/>
      <c r="G70" s="90"/>
      <c r="L70" s="23"/>
      <c r="M70" s="33"/>
    </row>
    <row r="71" spans="1:14" x14ac:dyDescent="0.25">
      <c r="A71" s="246"/>
      <c r="B71" s="247"/>
      <c r="C71" s="247"/>
      <c r="D71" s="247"/>
      <c r="E71" s="269"/>
      <c r="F71" s="220"/>
      <c r="G71" s="90"/>
    </row>
    <row r="72" spans="1:14" x14ac:dyDescent="0.25">
      <c r="A72" s="246"/>
      <c r="B72" s="247"/>
      <c r="C72" s="247"/>
      <c r="D72" s="247"/>
      <c r="E72" s="269"/>
      <c r="F72" s="221"/>
      <c r="G72" s="90"/>
      <c r="K72" s="21"/>
      <c r="L72" s="21"/>
      <c r="M72" s="21"/>
      <c r="N72" s="21"/>
    </row>
    <row r="73" spans="1:14" ht="13" x14ac:dyDescent="0.3">
      <c r="A73" s="108" t="s">
        <v>57</v>
      </c>
      <c r="B73" s="109"/>
      <c r="C73" s="109"/>
      <c r="D73" s="34"/>
      <c r="E73" s="34"/>
      <c r="F73" s="172">
        <f>ROUND(SUM(F62:F72),0)</f>
        <v>0</v>
      </c>
      <c r="G73" s="90"/>
      <c r="I73" s="89" t="s">
        <v>140</v>
      </c>
      <c r="K73" s="21"/>
      <c r="L73" s="21"/>
      <c r="M73" s="21"/>
      <c r="N73" s="21"/>
    </row>
    <row r="74" spans="1:14" x14ac:dyDescent="0.25">
      <c r="A74" s="22" t="s">
        <v>85</v>
      </c>
      <c r="D74" s="18"/>
      <c r="E74" s="18"/>
      <c r="F74" s="18"/>
      <c r="G74" s="90"/>
      <c r="I74" s="89"/>
    </row>
    <row r="75" spans="1:14" x14ac:dyDescent="0.25">
      <c r="A75" s="285"/>
      <c r="B75" s="285"/>
      <c r="C75" s="285"/>
      <c r="D75" s="285"/>
      <c r="E75" s="285"/>
      <c r="F75" s="285"/>
      <c r="G75" s="90"/>
      <c r="I75" s="89"/>
    </row>
    <row r="76" spans="1:14" x14ac:dyDescent="0.25">
      <c r="A76" s="285"/>
      <c r="B76" s="285"/>
      <c r="C76" s="285"/>
      <c r="D76" s="285"/>
      <c r="E76" s="285"/>
      <c r="F76" s="285"/>
      <c r="G76" s="90"/>
      <c r="I76" s="89"/>
    </row>
    <row r="77" spans="1:14" ht="13" x14ac:dyDescent="0.3">
      <c r="A77" s="103" t="s">
        <v>158</v>
      </c>
      <c r="B77" s="114"/>
      <c r="C77" s="114"/>
      <c r="D77" s="115"/>
      <c r="E77" s="9"/>
      <c r="F77" s="105">
        <v>1000</v>
      </c>
      <c r="G77" s="90"/>
      <c r="I77" s="40"/>
      <c r="J77" s="40"/>
    </row>
    <row r="78" spans="1:14" x14ac:dyDescent="0.25">
      <c r="A78" s="246"/>
      <c r="B78" s="247"/>
      <c r="C78" s="247"/>
      <c r="D78" s="247"/>
      <c r="E78" s="269"/>
      <c r="F78" s="35"/>
      <c r="G78" s="90"/>
      <c r="I78" s="45"/>
      <c r="J78" s="45"/>
    </row>
    <row r="79" spans="1:14" x14ac:dyDescent="0.25">
      <c r="A79" s="246"/>
      <c r="B79" s="247"/>
      <c r="C79" s="247"/>
      <c r="D79" s="247"/>
      <c r="E79" s="269"/>
      <c r="F79" s="113"/>
      <c r="G79" s="90"/>
    </row>
    <row r="80" spans="1:14" ht="13" x14ac:dyDescent="0.3">
      <c r="A80" s="108" t="s">
        <v>90</v>
      </c>
      <c r="B80" s="109"/>
      <c r="C80" s="109"/>
      <c r="D80" s="34"/>
      <c r="E80" s="34"/>
      <c r="F80" s="172">
        <f>ROUND(SUM(F78:F79),0)</f>
        <v>0</v>
      </c>
      <c r="G80" s="90"/>
    </row>
    <row r="81" spans="1:17" x14ac:dyDescent="0.25">
      <c r="A81" s="22" t="s">
        <v>86</v>
      </c>
      <c r="B81" s="32"/>
      <c r="C81" s="32"/>
      <c r="D81" s="24"/>
      <c r="E81" s="24"/>
      <c r="F81" s="33"/>
      <c r="G81" s="90"/>
    </row>
    <row r="82" spans="1:17" x14ac:dyDescent="0.25">
      <c r="A82" s="286"/>
      <c r="B82" s="286"/>
      <c r="C82" s="286"/>
      <c r="D82" s="286"/>
      <c r="E82" s="286"/>
      <c r="F82" s="286"/>
      <c r="G82" s="90"/>
    </row>
    <row r="83" spans="1:17" x14ac:dyDescent="0.25">
      <c r="A83" s="286"/>
      <c r="B83" s="286"/>
      <c r="C83" s="286"/>
      <c r="D83" s="286"/>
      <c r="E83" s="286"/>
      <c r="F83" s="286"/>
      <c r="G83" s="90"/>
    </row>
    <row r="84" spans="1:17" ht="13" x14ac:dyDescent="0.25">
      <c r="A84" s="100" t="s">
        <v>159</v>
      </c>
      <c r="B84" s="101"/>
      <c r="C84" s="101"/>
      <c r="D84" s="102"/>
      <c r="E84" s="112"/>
      <c r="F84" s="116"/>
      <c r="G84" s="90"/>
      <c r="I84" s="22" t="s">
        <v>198</v>
      </c>
    </row>
    <row r="85" spans="1:17" ht="25" x14ac:dyDescent="0.3">
      <c r="A85" s="100" t="s">
        <v>174</v>
      </c>
      <c r="B85" s="110"/>
      <c r="C85" s="102"/>
      <c r="D85" s="182" t="s">
        <v>146</v>
      </c>
      <c r="E85" s="228" t="s">
        <v>149</v>
      </c>
      <c r="F85" s="230">
        <v>1000</v>
      </c>
      <c r="G85" s="90"/>
      <c r="I85" t="s">
        <v>162</v>
      </c>
      <c r="J85" s="41"/>
    </row>
    <row r="86" spans="1:17" ht="12.75" customHeight="1" x14ac:dyDescent="0.25">
      <c r="A86" s="206" t="s">
        <v>150</v>
      </c>
      <c r="B86" s="207"/>
      <c r="C86" s="208"/>
      <c r="D86" s="229">
        <v>0</v>
      </c>
      <c r="E86" s="205">
        <f>IF(D86=0,0,F14)</f>
        <v>0</v>
      </c>
      <c r="F86" s="209">
        <f>IF(D86&lt;&gt;"",ROUND((D86*E86),0),0)</f>
        <v>0</v>
      </c>
      <c r="G86" s="90"/>
      <c r="I86" s="270" t="s">
        <v>176</v>
      </c>
      <c r="J86" s="270"/>
      <c r="K86" s="270"/>
      <c r="L86" s="270"/>
      <c r="M86" s="270"/>
      <c r="N86" s="270"/>
      <c r="O86" s="270"/>
      <c r="P86" s="270"/>
      <c r="Q86" s="270"/>
    </row>
    <row r="87" spans="1:17" ht="25.5" customHeight="1" x14ac:dyDescent="0.3">
      <c r="A87" s="100" t="s">
        <v>175</v>
      </c>
      <c r="B87" s="110"/>
      <c r="C87" s="102"/>
      <c r="D87" s="182" t="s">
        <v>146</v>
      </c>
      <c r="E87" s="228" t="s">
        <v>163</v>
      </c>
      <c r="F87" s="230">
        <v>1000</v>
      </c>
      <c r="G87" s="90"/>
      <c r="I87" s="270"/>
      <c r="J87" s="270"/>
      <c r="K87" s="270"/>
      <c r="L87" s="270"/>
      <c r="M87" s="270"/>
      <c r="N87" s="270"/>
      <c r="O87" s="270"/>
      <c r="P87" s="270"/>
      <c r="Q87" s="270"/>
    </row>
    <row r="88" spans="1:17" ht="27" customHeight="1" x14ac:dyDescent="0.25">
      <c r="A88" s="287" t="s">
        <v>161</v>
      </c>
      <c r="B88" s="288"/>
      <c r="C88" s="289"/>
      <c r="D88" s="202">
        <v>0</v>
      </c>
      <c r="E88" s="205">
        <f>IF(D88=0,0,+F19-F15)</f>
        <v>0</v>
      </c>
      <c r="F88" s="205">
        <f>IF(D88&lt;&gt;"",ROUND((D88*E88),0),0)</f>
        <v>0</v>
      </c>
      <c r="G88" s="90"/>
      <c r="I88" s="270"/>
      <c r="J88" s="270"/>
      <c r="K88" s="270"/>
      <c r="L88" s="270"/>
      <c r="M88" s="270"/>
      <c r="N88" s="270"/>
      <c r="O88" s="270"/>
      <c r="P88" s="270"/>
      <c r="Q88" s="270"/>
    </row>
    <row r="89" spans="1:17" x14ac:dyDescent="0.25">
      <c r="A89" s="290" t="s">
        <v>116</v>
      </c>
      <c r="B89" s="291"/>
      <c r="C89" s="291"/>
      <c r="D89" s="291"/>
      <c r="E89" s="291"/>
      <c r="F89" s="292"/>
      <c r="G89" s="90"/>
      <c r="I89" s="270"/>
      <c r="J89" s="270"/>
      <c r="K89" s="270"/>
      <c r="L89" s="270"/>
      <c r="M89" s="270"/>
      <c r="N89" s="270"/>
      <c r="O89" s="270"/>
      <c r="P89" s="270"/>
      <c r="Q89" s="270"/>
    </row>
    <row r="90" spans="1:17" x14ac:dyDescent="0.25">
      <c r="A90" s="293"/>
      <c r="B90" s="260"/>
      <c r="C90" s="260"/>
      <c r="D90" s="260"/>
      <c r="E90" s="260"/>
      <c r="F90" s="294"/>
      <c r="G90" s="90"/>
      <c r="I90" s="270"/>
      <c r="J90" s="270"/>
      <c r="K90" s="270"/>
      <c r="L90" s="270"/>
      <c r="M90" s="270"/>
      <c r="N90" s="270"/>
      <c r="O90" s="270"/>
      <c r="P90" s="270"/>
      <c r="Q90" s="270"/>
    </row>
    <row r="91" spans="1:17" x14ac:dyDescent="0.25">
      <c r="A91" s="293"/>
      <c r="B91" s="260"/>
      <c r="C91" s="260"/>
      <c r="D91" s="260"/>
      <c r="E91" s="260"/>
      <c r="F91" s="294"/>
      <c r="G91" s="90"/>
      <c r="J91" s="222"/>
      <c r="K91" s="222"/>
      <c r="L91" s="222"/>
      <c r="M91" s="222"/>
      <c r="N91" s="222"/>
      <c r="O91" s="222"/>
      <c r="P91" s="222"/>
      <c r="Q91" s="222"/>
    </row>
    <row r="92" spans="1:17" ht="13" x14ac:dyDescent="0.3">
      <c r="A92" s="293"/>
      <c r="B92" s="260"/>
      <c r="C92" s="260"/>
      <c r="D92" s="260"/>
      <c r="E92" s="260"/>
      <c r="F92" s="294"/>
      <c r="G92" s="90"/>
      <c r="I92" t="s">
        <v>157</v>
      </c>
      <c r="J92" s="41"/>
    </row>
    <row r="93" spans="1:17" ht="13" x14ac:dyDescent="0.3">
      <c r="A93" s="293"/>
      <c r="B93" s="260"/>
      <c r="C93" s="260"/>
      <c r="D93" s="260"/>
      <c r="E93" s="260"/>
      <c r="F93" s="294"/>
      <c r="G93" s="90"/>
      <c r="I93" t="s">
        <v>141</v>
      </c>
    </row>
    <row r="94" spans="1:17" x14ac:dyDescent="0.25">
      <c r="A94" s="295"/>
      <c r="B94" s="279"/>
      <c r="C94" s="279"/>
      <c r="D94" s="279"/>
      <c r="E94" s="279"/>
      <c r="F94" s="296"/>
      <c r="G94" s="90"/>
      <c r="J94" s="45"/>
    </row>
    <row r="95" spans="1:17" ht="13" x14ac:dyDescent="0.3">
      <c r="A95" s="180" t="s">
        <v>195</v>
      </c>
      <c r="B95" s="180"/>
      <c r="C95" s="180"/>
      <c r="D95" s="180"/>
      <c r="E95" s="180"/>
      <c r="F95" s="180"/>
      <c r="G95" s="90"/>
    </row>
    <row r="96" spans="1:17" ht="27" customHeight="1" x14ac:dyDescent="0.25">
      <c r="A96" s="297" t="s">
        <v>107</v>
      </c>
      <c r="B96" s="298"/>
      <c r="C96" s="298"/>
      <c r="D96" s="298"/>
      <c r="E96" s="298"/>
      <c r="F96" s="298"/>
      <c r="G96" s="90"/>
      <c r="I96" s="89" t="s">
        <v>196</v>
      </c>
    </row>
    <row r="97" spans="1:14" ht="34.5" x14ac:dyDescent="0.25">
      <c r="A97" s="136" t="s">
        <v>88</v>
      </c>
      <c r="B97" s="137" t="s">
        <v>92</v>
      </c>
      <c r="C97" s="138" t="s">
        <v>108</v>
      </c>
      <c r="D97" s="138" t="s">
        <v>109</v>
      </c>
      <c r="E97" s="138" t="s">
        <v>84</v>
      </c>
      <c r="F97" s="139" t="s">
        <v>83</v>
      </c>
      <c r="G97" s="90"/>
      <c r="I97" s="89" t="s">
        <v>106</v>
      </c>
    </row>
    <row r="98" spans="1:14" x14ac:dyDescent="0.25">
      <c r="A98" s="140"/>
      <c r="B98" s="141"/>
      <c r="C98" s="142">
        <v>1000</v>
      </c>
      <c r="D98" s="142">
        <v>1000</v>
      </c>
      <c r="E98" s="142">
        <v>1000</v>
      </c>
      <c r="F98" s="143">
        <v>1000</v>
      </c>
      <c r="G98" s="90"/>
    </row>
    <row r="99" spans="1:14" x14ac:dyDescent="0.25">
      <c r="A99" s="223" t="s">
        <v>12</v>
      </c>
      <c r="B99" s="144">
        <f>+F99-C99-D99-E99</f>
        <v>0</v>
      </c>
      <c r="C99" s="128"/>
      <c r="D99" s="129"/>
      <c r="E99" s="144">
        <f>+F99-C99-D99</f>
        <v>0</v>
      </c>
      <c r="F99" s="178">
        <f>+F14</f>
        <v>0</v>
      </c>
      <c r="G99" s="90"/>
      <c r="I99" s="21" t="s">
        <v>99</v>
      </c>
    </row>
    <row r="100" spans="1:14" x14ac:dyDescent="0.25">
      <c r="A100" s="224" t="s">
        <v>56</v>
      </c>
      <c r="B100" s="144">
        <f>+F100-C100-D100-E100</f>
        <v>0</v>
      </c>
      <c r="C100" s="128"/>
      <c r="D100" s="129"/>
      <c r="E100" s="144">
        <f t="shared" ref="E100:E103" si="4">+F100-C100-D100</f>
        <v>0</v>
      </c>
      <c r="F100" s="178">
        <f>+F15</f>
        <v>0</v>
      </c>
      <c r="G100" s="90"/>
    </row>
    <row r="101" spans="1:14" x14ac:dyDescent="0.25">
      <c r="A101" s="308" t="s">
        <v>216</v>
      </c>
      <c r="B101" s="144">
        <f t="shared" ref="B101:B103" si="5">+F101-C101-D101-E101</f>
        <v>0</v>
      </c>
      <c r="C101" s="128"/>
      <c r="D101" s="129"/>
      <c r="E101" s="144">
        <f t="shared" si="4"/>
        <v>0</v>
      </c>
      <c r="F101" s="178">
        <f>+F16</f>
        <v>0</v>
      </c>
      <c r="G101" s="90"/>
    </row>
    <row r="102" spans="1:14" x14ac:dyDescent="0.25">
      <c r="A102" s="225" t="s">
        <v>57</v>
      </c>
      <c r="B102" s="144">
        <f t="shared" si="5"/>
        <v>0</v>
      </c>
      <c r="C102" s="128"/>
      <c r="D102" s="129"/>
      <c r="E102" s="144">
        <f t="shared" si="4"/>
        <v>0</v>
      </c>
      <c r="F102" s="178">
        <f>+F17</f>
        <v>0</v>
      </c>
      <c r="G102" s="90"/>
    </row>
    <row r="103" spans="1:14" x14ac:dyDescent="0.25">
      <c r="A103" s="225" t="s">
        <v>9</v>
      </c>
      <c r="B103" s="144">
        <f t="shared" si="5"/>
        <v>0</v>
      </c>
      <c r="C103" s="128"/>
      <c r="D103" s="129"/>
      <c r="E103" s="144">
        <f t="shared" si="4"/>
        <v>0</v>
      </c>
      <c r="F103" s="178">
        <f>+F18</f>
        <v>0</v>
      </c>
      <c r="G103" s="90"/>
    </row>
    <row r="104" spans="1:14" x14ac:dyDescent="0.25">
      <c r="A104" s="226" t="s">
        <v>91</v>
      </c>
      <c r="B104" s="144">
        <f>+F104-C104-D104-E104</f>
        <v>0</v>
      </c>
      <c r="C104" s="145">
        <f t="shared" ref="C104:F104" si="6">SUM(C99:C103)</f>
        <v>0</v>
      </c>
      <c r="D104" s="145">
        <f t="shared" si="6"/>
        <v>0</v>
      </c>
      <c r="E104" s="145">
        <f t="shared" si="6"/>
        <v>0</v>
      </c>
      <c r="F104" s="181">
        <f t="shared" si="6"/>
        <v>0</v>
      </c>
      <c r="G104" s="90"/>
    </row>
    <row r="105" spans="1:14" x14ac:dyDescent="0.25">
      <c r="A105" s="227" t="s">
        <v>154</v>
      </c>
      <c r="B105" s="144">
        <f t="shared" ref="B105" si="7">+F105-C105-D105-E105</f>
        <v>0</v>
      </c>
      <c r="C105" s="128"/>
      <c r="D105" s="129"/>
      <c r="E105" s="144">
        <f>+F105-C105-D105</f>
        <v>0</v>
      </c>
      <c r="F105" s="178">
        <f>+F20</f>
        <v>0</v>
      </c>
      <c r="G105" s="90"/>
      <c r="J105" s="24"/>
      <c r="K105" s="24"/>
      <c r="L105" s="24"/>
      <c r="M105" s="24"/>
      <c r="N105" s="24"/>
    </row>
    <row r="106" spans="1:14" x14ac:dyDescent="0.25">
      <c r="A106" s="226" t="s">
        <v>13</v>
      </c>
      <c r="B106" s="144">
        <f>+F106-C106-D106-E106</f>
        <v>0</v>
      </c>
      <c r="C106" s="145">
        <f>+C104+C105</f>
        <v>0</v>
      </c>
      <c r="D106" s="145">
        <f t="shared" ref="D106:F106" si="8">+D104+D105</f>
        <v>0</v>
      </c>
      <c r="E106" s="145">
        <f t="shared" si="8"/>
        <v>0</v>
      </c>
      <c r="F106" s="181">
        <f t="shared" si="8"/>
        <v>0</v>
      </c>
      <c r="G106" s="90"/>
    </row>
    <row r="107" spans="1:14" x14ac:dyDescent="0.25">
      <c r="A107" s="226" t="s">
        <v>1</v>
      </c>
      <c r="B107" s="144">
        <f>+F107-C107-D107-E107</f>
        <v>0</v>
      </c>
      <c r="C107" s="145">
        <f>+C106</f>
        <v>0</v>
      </c>
      <c r="D107" s="145">
        <f>+D106</f>
        <v>0</v>
      </c>
      <c r="E107" s="145">
        <f>+E106</f>
        <v>0</v>
      </c>
      <c r="F107" s="181">
        <f>+F106</f>
        <v>0</v>
      </c>
      <c r="G107" s="90"/>
      <c r="I107" s="22"/>
    </row>
    <row r="108" spans="1:14" ht="6.75" customHeight="1" x14ac:dyDescent="0.25">
      <c r="A108" s="130"/>
      <c r="B108" s="131"/>
      <c r="C108" s="132"/>
      <c r="D108" s="132"/>
      <c r="E108" s="132"/>
      <c r="F108" s="127"/>
      <c r="G108" s="90"/>
    </row>
    <row r="109" spans="1:14" x14ac:dyDescent="0.25">
      <c r="A109" s="133" t="s">
        <v>4</v>
      </c>
      <c r="B109" s="134"/>
      <c r="C109" s="135"/>
      <c r="D109" s="135"/>
      <c r="E109" s="135"/>
      <c r="F109" s="135">
        <f>+F107-F21</f>
        <v>0</v>
      </c>
      <c r="G109" s="90"/>
      <c r="I109" s="21" t="s">
        <v>98</v>
      </c>
    </row>
    <row r="110" spans="1:14" ht="13" x14ac:dyDescent="0.25">
      <c r="B110" s="117"/>
      <c r="C110" s="118"/>
      <c r="D110" s="118"/>
      <c r="E110" s="118"/>
      <c r="F110" s="119"/>
      <c r="G110" s="90"/>
      <c r="I110" s="179" t="s">
        <v>97</v>
      </c>
    </row>
    <row r="111" spans="1:14" x14ac:dyDescent="0.25">
      <c r="A111" s="22" t="s">
        <v>120</v>
      </c>
      <c r="B111" s="88"/>
      <c r="C111" s="120"/>
      <c r="D111" s="120"/>
      <c r="E111" s="120"/>
      <c r="F111" s="121"/>
      <c r="G111" s="90"/>
      <c r="I111" s="179" t="s">
        <v>100</v>
      </c>
    </row>
    <row r="112" spans="1:14" x14ac:dyDescent="0.25">
      <c r="A112" s="270"/>
      <c r="B112" s="270"/>
      <c r="C112" s="270"/>
      <c r="D112" s="270"/>
      <c r="E112" s="270"/>
      <c r="F112" s="270"/>
      <c r="G112" s="90"/>
      <c r="I112" s="22" t="s">
        <v>121</v>
      </c>
    </row>
    <row r="113" spans="1:23" s="21" customFormat="1" x14ac:dyDescent="0.25">
      <c r="A113" s="270"/>
      <c r="B113" s="270"/>
      <c r="C113" s="270"/>
      <c r="D113" s="270"/>
      <c r="E113" s="270"/>
      <c r="F113" s="270"/>
      <c r="G113" s="90"/>
      <c r="H113"/>
      <c r="I113" s="89" t="s">
        <v>140</v>
      </c>
      <c r="K113" s="18"/>
      <c r="L113" s="18"/>
      <c r="M113" s="18"/>
      <c r="N113" s="18"/>
      <c r="O113" s="18"/>
      <c r="P113" s="18"/>
      <c r="Q113" s="18"/>
      <c r="R113" s="18"/>
      <c r="S113" s="18"/>
      <c r="T113" s="18"/>
      <c r="U113" s="18"/>
      <c r="V113" s="18"/>
      <c r="W113" s="18"/>
    </row>
    <row r="114" spans="1:23" s="21" customFormat="1" ht="6" customHeight="1" thickBot="1" x14ac:dyDescent="0.3">
      <c r="A114" s="25"/>
      <c r="B114" s="25"/>
      <c r="C114" s="25"/>
      <c r="D114" s="26"/>
      <c r="E114" s="26"/>
      <c r="F114" s="26"/>
      <c r="G114" s="90"/>
      <c r="H114"/>
      <c r="K114" s="18"/>
      <c r="L114" s="18"/>
      <c r="M114" s="18"/>
      <c r="N114" s="18"/>
      <c r="O114" s="18"/>
      <c r="P114" s="18"/>
      <c r="Q114" s="18"/>
      <c r="R114" s="18"/>
      <c r="S114" s="18"/>
      <c r="T114" s="18"/>
      <c r="U114" s="18"/>
      <c r="V114" s="18"/>
      <c r="W114" s="18"/>
    </row>
    <row r="115" spans="1:23" s="21" customFormat="1" ht="13" x14ac:dyDescent="0.3">
      <c r="A115" s="18"/>
      <c r="B115" s="18"/>
      <c r="C115" s="18"/>
      <c r="D115" s="19"/>
      <c r="E115" s="19"/>
      <c r="F115" s="19"/>
      <c r="G115" s="1"/>
      <c r="H115"/>
      <c r="I115" s="18"/>
      <c r="K115" s="18"/>
      <c r="L115" s="18"/>
      <c r="M115" s="18"/>
      <c r="N115" s="18"/>
      <c r="O115" s="18"/>
      <c r="P115" s="18"/>
      <c r="Q115" s="18"/>
      <c r="R115" s="18"/>
      <c r="S115" s="18"/>
      <c r="T115" s="18"/>
      <c r="U115" s="18"/>
      <c r="V115" s="18"/>
      <c r="W115" s="18"/>
    </row>
  </sheetData>
  <sheetProtection formatCells="0" formatRows="0" insertRows="0"/>
  <mergeCells count="54">
    <mergeCell ref="A112:F113"/>
    <mergeCell ref="A82:F83"/>
    <mergeCell ref="I86:Q90"/>
    <mergeCell ref="A88:C88"/>
    <mergeCell ref="A89:F89"/>
    <mergeCell ref="A90:F94"/>
    <mergeCell ref="A96:F96"/>
    <mergeCell ref="A79:E79"/>
    <mergeCell ref="A64:E64"/>
    <mergeCell ref="A65:E65"/>
    <mergeCell ref="A66:E66"/>
    <mergeCell ref="A67:E67"/>
    <mergeCell ref="A68:E68"/>
    <mergeCell ref="A69:E69"/>
    <mergeCell ref="A71:E71"/>
    <mergeCell ref="A72:E72"/>
    <mergeCell ref="A75:F76"/>
    <mergeCell ref="A78:E78"/>
    <mergeCell ref="A63:E63"/>
    <mergeCell ref="A43:C43"/>
    <mergeCell ref="A44:C44"/>
    <mergeCell ref="A45:C45"/>
    <mergeCell ref="A46:C46"/>
    <mergeCell ref="A47:C47"/>
    <mergeCell ref="A50:F52"/>
    <mergeCell ref="A54:C54"/>
    <mergeCell ref="A55:C55"/>
    <mergeCell ref="A56:C56"/>
    <mergeCell ref="A59:F60"/>
    <mergeCell ref="A62:E62"/>
    <mergeCell ref="I37:P38"/>
    <mergeCell ref="A38:F40"/>
    <mergeCell ref="D41:D42"/>
    <mergeCell ref="E41:E42"/>
    <mergeCell ref="K41:K42"/>
    <mergeCell ref="L41:L42"/>
    <mergeCell ref="A37:F37"/>
    <mergeCell ref="B31:C31"/>
    <mergeCell ref="B32:C32"/>
    <mergeCell ref="B33:C33"/>
    <mergeCell ref="B34:C34"/>
    <mergeCell ref="B35:C35"/>
    <mergeCell ref="I5:L5"/>
    <mergeCell ref="I9:L9"/>
    <mergeCell ref="A20:C20"/>
    <mergeCell ref="A23:F24"/>
    <mergeCell ref="A26:F26"/>
    <mergeCell ref="A11:A12"/>
    <mergeCell ref="C16:D16"/>
    <mergeCell ref="B30:C30"/>
    <mergeCell ref="B4:F4"/>
    <mergeCell ref="B5:F5"/>
    <mergeCell ref="B28:C28"/>
    <mergeCell ref="B29:C29"/>
  </mergeCells>
  <dataValidations count="7">
    <dataValidation type="textLength" allowBlank="1" showInputMessage="1" showErrorMessage="1" sqref="F36 F54:F57 G19 G14 G16 F48 F73 F80 G21 E109 E105:F105 F99:F102 C104:F104 E99:E103 F15:F17" xr:uid="{68853EFD-68BD-4B27-B29F-1B4E729C0B75}">
      <formula1>10000</formula1>
      <formula2>50000</formula2>
    </dataValidation>
    <dataValidation type="decimal" operator="greaterThanOrEqual" allowBlank="1" showInputMessage="1" showErrorMessage="1" sqref="G17:G18 D29:E35" xr:uid="{E1612B7D-2136-425D-8DB9-8124F9E8D0AD}">
      <formula1>0</formula1>
    </dataValidation>
    <dataValidation type="decimal" allowBlank="1" showInputMessage="1" showErrorMessage="1" sqref="F20" xr:uid="{B3E96D03-DE5F-45EF-8199-4FF1C07029CC}">
      <formula1>0</formula1>
      <formula2>10000000</formula2>
    </dataValidation>
    <dataValidation type="textLength" errorStyle="warning" allowBlank="1" showInputMessage="1" showErrorMessage="1" sqref="F21 C106:F107 F14 F86 F18 F103 F88" xr:uid="{36A37737-17FE-4350-834D-FE7B3BD7839A}">
      <formula1>10000</formula1>
      <formula2>50000</formula2>
    </dataValidation>
    <dataValidation type="textLength" errorStyle="information" allowBlank="1" showInputMessage="1" showErrorMessage="1" sqref="F19" xr:uid="{B3586400-33B0-4B25-9F45-B9E3880FB6CD}">
      <formula1>10000</formula1>
      <formula2>50000</formula2>
    </dataValidation>
    <dataValidation type="textLength" allowBlank="1" showInputMessage="1" showErrorMessage="1" sqref="B99:B107" xr:uid="{E3880A72-A82B-4BA1-BE2E-4EDBCD7C9C8D}">
      <formula1>10000</formula1>
      <formula2>100000</formula2>
    </dataValidation>
    <dataValidation operator="greaterThanOrEqual" allowBlank="1" showInputMessage="1" showErrorMessage="1" sqref="B29:C35" xr:uid="{EABD3CD3-D504-46A1-AC8B-8422A0E1C328}"/>
  </dataValidations>
  <printOptions horizontalCentered="1"/>
  <pageMargins left="0.25" right="0.25" top="0.75" bottom="0.75" header="0.3" footer="0.3"/>
  <pageSetup paperSize="9" fitToHeight="0" orientation="portrait" r:id="rId1"/>
  <headerFooter>
    <oddFooter>&amp;R2025 - Del 3, side &amp;P</oddFooter>
  </headerFooter>
  <rowBreaks count="2" manualBreakCount="2">
    <brk id="52" max="5" man="1"/>
    <brk id="94" max="5" man="1"/>
  </rowBreaks>
  <colBreaks count="1" manualBreakCount="1">
    <brk id="7" max="16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2DF6C-3BA3-4A2D-8CB5-8D854AE41B65}">
  <sheetPr>
    <tabColor theme="3" tint="0.59999389629810485"/>
  </sheetPr>
  <dimension ref="A1:W115"/>
  <sheetViews>
    <sheetView showGridLines="0" zoomScaleNormal="100" zoomScaleSheetLayoutView="100" workbookViewId="0">
      <selection activeCell="I54" sqref="I54"/>
    </sheetView>
  </sheetViews>
  <sheetFormatPr defaultColWidth="8.81640625" defaultRowHeight="12.5" x14ac:dyDescent="0.25"/>
  <cols>
    <col min="1" max="1" width="42.7265625" style="18" customWidth="1"/>
    <col min="2" max="3" width="9.7265625" style="18" customWidth="1"/>
    <col min="4" max="4" width="10.54296875" style="19" customWidth="1"/>
    <col min="5" max="5" width="9.7265625" style="19" customWidth="1"/>
    <col min="6" max="6" width="11.7265625" style="19" customWidth="1"/>
    <col min="7" max="7" width="1.81640625" style="19" customWidth="1"/>
    <col min="8" max="8" width="4.453125" customWidth="1"/>
    <col min="9" max="10" width="37.453125" style="21" customWidth="1"/>
    <col min="11" max="11" width="8.81640625" style="18"/>
    <col min="12" max="12" width="11.26953125" style="18" customWidth="1"/>
    <col min="13" max="16384" width="8.81640625" style="18"/>
  </cols>
  <sheetData>
    <row r="1" spans="1:22" ht="9" customHeight="1" x14ac:dyDescent="0.25">
      <c r="A1" s="46"/>
    </row>
    <row r="2" spans="1:22" ht="13" x14ac:dyDescent="0.3">
      <c r="A2" s="48" t="s">
        <v>29</v>
      </c>
      <c r="B2" s="49"/>
      <c r="C2" s="48"/>
      <c r="D2" s="48"/>
      <c r="E2" s="48"/>
      <c r="F2" s="48"/>
      <c r="G2" s="50"/>
      <c r="I2" s="42" t="s">
        <v>179</v>
      </c>
      <c r="J2" s="42"/>
      <c r="K2" s="51"/>
      <c r="L2" s="51"/>
    </row>
    <row r="3" spans="1:22" ht="13" x14ac:dyDescent="0.3">
      <c r="A3" s="48"/>
      <c r="B3" s="52"/>
      <c r="C3" s="48"/>
      <c r="D3" s="48"/>
      <c r="E3" s="48"/>
      <c r="F3" s="48"/>
      <c r="G3" s="50"/>
      <c r="I3" s="124" t="s">
        <v>165</v>
      </c>
      <c r="J3" s="122"/>
      <c r="K3" s="123"/>
      <c r="L3" s="123"/>
    </row>
    <row r="4" spans="1:22" ht="13" x14ac:dyDescent="0.25">
      <c r="A4" s="48" t="s">
        <v>44</v>
      </c>
      <c r="B4" s="266"/>
      <c r="C4" s="267"/>
      <c r="D4" s="267"/>
      <c r="E4" s="267"/>
      <c r="F4" s="268"/>
      <c r="G4" s="53"/>
      <c r="I4" s="22"/>
      <c r="J4" s="22"/>
    </row>
    <row r="5" spans="1:22" ht="27" customHeight="1" x14ac:dyDescent="0.25">
      <c r="A5" s="48" t="s">
        <v>45</v>
      </c>
      <c r="B5" s="246"/>
      <c r="C5" s="247"/>
      <c r="D5" s="247"/>
      <c r="E5" s="247"/>
      <c r="F5" s="269"/>
      <c r="G5" s="53"/>
      <c r="I5" s="270" t="s">
        <v>118</v>
      </c>
      <c r="J5" s="270"/>
      <c r="K5" s="270"/>
      <c r="L5" s="270"/>
    </row>
    <row r="6" spans="1:22" ht="13" x14ac:dyDescent="0.25">
      <c r="A6" s="48"/>
      <c r="B6" s="54"/>
      <c r="C6" s="54"/>
      <c r="D6" s="54"/>
      <c r="E6" s="54"/>
      <c r="F6" s="54"/>
      <c r="G6" s="55"/>
      <c r="I6" t="s">
        <v>114</v>
      </c>
    </row>
    <row r="7" spans="1:22" ht="15.5" x14ac:dyDescent="0.25">
      <c r="A7" s="238" t="s">
        <v>201</v>
      </c>
      <c r="B7" s="184"/>
      <c r="C7" s="184"/>
      <c r="D7" s="184"/>
      <c r="E7" s="184"/>
      <c r="F7" s="184"/>
      <c r="G7" s="55"/>
      <c r="I7" t="s">
        <v>94</v>
      </c>
      <c r="K7" s="21"/>
      <c r="L7" s="21"/>
      <c r="M7" s="21"/>
      <c r="N7" s="21"/>
      <c r="O7" s="21"/>
      <c r="P7" s="21"/>
      <c r="Q7" s="21"/>
      <c r="R7" s="21"/>
      <c r="S7" s="21"/>
      <c r="T7" s="21"/>
      <c r="U7" s="21"/>
      <c r="V7" s="21"/>
    </row>
    <row r="8" spans="1:22" x14ac:dyDescent="0.25">
      <c r="D8" s="18"/>
      <c r="E8" s="18"/>
      <c r="F8" s="18"/>
      <c r="G8" s="56"/>
      <c r="I8" s="44" t="s">
        <v>101</v>
      </c>
      <c r="K8" s="21"/>
      <c r="L8" s="21"/>
      <c r="M8" s="21"/>
      <c r="N8" s="21"/>
      <c r="O8" s="21"/>
      <c r="P8" s="21"/>
      <c r="Q8" s="21"/>
      <c r="R8" s="21"/>
      <c r="S8" s="21"/>
      <c r="T8" s="21"/>
      <c r="U8" s="21"/>
      <c r="V8" s="21"/>
    </row>
    <row r="9" spans="1:22" ht="12" customHeight="1" x14ac:dyDescent="0.25">
      <c r="A9" s="62"/>
      <c r="B9" s="63"/>
      <c r="C9"/>
      <c r="D9" s="63"/>
      <c r="E9" s="2"/>
      <c r="F9" s="63"/>
      <c r="G9" s="64"/>
      <c r="I9" s="275" t="s">
        <v>173</v>
      </c>
      <c r="J9" s="275"/>
      <c r="K9" s="275"/>
      <c r="L9" s="275"/>
    </row>
    <row r="10" spans="1:22" ht="12" customHeight="1" x14ac:dyDescent="0.3">
      <c r="A10" s="237" t="s">
        <v>202</v>
      </c>
      <c r="B10" s="39"/>
      <c r="C10" s="39"/>
      <c r="D10" s="65"/>
      <c r="E10" s="2"/>
      <c r="F10" s="63"/>
      <c r="G10" s="64"/>
      <c r="I10" s="59"/>
      <c r="J10" s="18"/>
      <c r="K10"/>
      <c r="L10"/>
    </row>
    <row r="11" spans="1:22" ht="13" x14ac:dyDescent="0.25">
      <c r="A11" s="252" t="s">
        <v>48</v>
      </c>
      <c r="B11" s="8"/>
      <c r="C11" s="8"/>
      <c r="D11" s="9"/>
      <c r="E11" s="9"/>
      <c r="F11" s="14" t="s">
        <v>33</v>
      </c>
      <c r="G11" s="66"/>
      <c r="I11" s="89" t="s">
        <v>115</v>
      </c>
      <c r="J11" s="18"/>
      <c r="L11" s="59"/>
    </row>
    <row r="12" spans="1:22" x14ac:dyDescent="0.25">
      <c r="A12" s="253"/>
      <c r="B12" s="10"/>
      <c r="C12" s="10"/>
      <c r="D12" s="11"/>
      <c r="E12" s="11"/>
      <c r="F12" s="67" t="s">
        <v>0</v>
      </c>
      <c r="G12" s="68"/>
      <c r="I12" s="89" t="s">
        <v>197</v>
      </c>
      <c r="J12" s="18"/>
    </row>
    <row r="13" spans="1:22" ht="40.5" customHeight="1" x14ac:dyDescent="0.25">
      <c r="A13" s="148"/>
      <c r="B13" s="149"/>
      <c r="C13" s="149"/>
      <c r="D13" s="150"/>
      <c r="E13" s="149"/>
      <c r="F13" s="151"/>
      <c r="G13" s="69"/>
      <c r="I13" s="89" t="s">
        <v>78</v>
      </c>
      <c r="J13" s="18"/>
      <c r="L13" s="59"/>
    </row>
    <row r="14" spans="1:22" ht="12.75" customHeight="1" x14ac:dyDescent="0.25">
      <c r="A14" s="158" t="s">
        <v>12</v>
      </c>
      <c r="B14" s="159"/>
      <c r="C14" s="159"/>
      <c r="D14" s="159"/>
      <c r="E14" s="162"/>
      <c r="F14" s="153">
        <f>+F36</f>
        <v>0</v>
      </c>
      <c r="G14" s="70"/>
      <c r="I14" s="43"/>
      <c r="J14" s="43"/>
    </row>
    <row r="15" spans="1:22" ht="12.75" customHeight="1" x14ac:dyDescent="0.25">
      <c r="A15" s="160" t="s">
        <v>56</v>
      </c>
      <c r="B15" s="159"/>
      <c r="C15" s="159"/>
      <c r="D15" s="36"/>
      <c r="E15" s="163"/>
      <c r="F15" s="153">
        <f>+F48</f>
        <v>0</v>
      </c>
      <c r="G15" s="74"/>
      <c r="I15" s="21" t="s">
        <v>61</v>
      </c>
    </row>
    <row r="16" spans="1:22" x14ac:dyDescent="0.25">
      <c r="A16" s="160" t="s">
        <v>216</v>
      </c>
      <c r="B16" s="159"/>
      <c r="C16" s="245"/>
      <c r="D16" s="245"/>
      <c r="E16" s="163"/>
      <c r="F16" s="153">
        <f>+F57</f>
        <v>0</v>
      </c>
      <c r="G16" s="70"/>
      <c r="I16" s="21" t="s">
        <v>62</v>
      </c>
    </row>
    <row r="17" spans="1:23" x14ac:dyDescent="0.25">
      <c r="A17" s="160" t="s">
        <v>57</v>
      </c>
      <c r="B17" s="159"/>
      <c r="C17" s="159"/>
      <c r="D17" s="36"/>
      <c r="E17" s="163"/>
      <c r="F17" s="154">
        <f>+F73</f>
        <v>0</v>
      </c>
      <c r="G17" s="74"/>
      <c r="I17" s="21" t="s">
        <v>63</v>
      </c>
    </row>
    <row r="18" spans="1:23" x14ac:dyDescent="0.25">
      <c r="A18" s="160" t="s">
        <v>9</v>
      </c>
      <c r="B18" s="159"/>
      <c r="C18" s="159"/>
      <c r="D18" s="36"/>
      <c r="E18" s="163"/>
      <c r="F18" s="154">
        <f>-F80</f>
        <v>0</v>
      </c>
      <c r="G18" s="74"/>
      <c r="I18" s="21" t="s">
        <v>95</v>
      </c>
    </row>
    <row r="19" spans="1:23" ht="13" x14ac:dyDescent="0.3">
      <c r="A19" s="161" t="s">
        <v>155</v>
      </c>
      <c r="B19" s="1"/>
      <c r="C19" s="1"/>
      <c r="D19" s="204"/>
      <c r="E19" s="164"/>
      <c r="F19" s="155">
        <f>ROUND(F14,0)+ROUND(F15,0)+ROUND(F16,0)+ROUND(F17,0)+ROUND(F18,0)</f>
        <v>0</v>
      </c>
      <c r="G19" s="75"/>
      <c r="H19" s="76"/>
    </row>
    <row r="20" spans="1:23" ht="13" x14ac:dyDescent="0.3">
      <c r="A20" s="261" t="s">
        <v>154</v>
      </c>
      <c r="B20" s="262"/>
      <c r="C20" s="262"/>
      <c r="D20" s="36"/>
      <c r="E20" s="163"/>
      <c r="F20" s="152">
        <f>(F88+F86)</f>
        <v>0</v>
      </c>
      <c r="G20" s="70"/>
      <c r="I20" s="21" t="s">
        <v>199</v>
      </c>
    </row>
    <row r="21" spans="1:23" ht="13.5" thickBot="1" x14ac:dyDescent="0.35">
      <c r="A21" s="166" t="s">
        <v>1</v>
      </c>
      <c r="B21" s="167"/>
      <c r="C21" s="167"/>
      <c r="D21" s="168"/>
      <c r="E21" s="169"/>
      <c r="F21" s="156">
        <f>ROUND(F19+F20,0)</f>
        <v>0</v>
      </c>
      <c r="G21" s="75"/>
    </row>
    <row r="22" spans="1:23" ht="13.5" customHeight="1" x14ac:dyDescent="0.3">
      <c r="A22"/>
      <c r="B22" s="1"/>
      <c r="C22" s="1"/>
      <c r="D22" s="204"/>
      <c r="E22" s="204"/>
      <c r="F22" s="204"/>
      <c r="G22" s="78"/>
      <c r="I22" s="89" t="s">
        <v>117</v>
      </c>
    </row>
    <row r="23" spans="1:23" ht="12.75" customHeight="1" x14ac:dyDescent="0.25">
      <c r="A23" s="260"/>
      <c r="B23" s="260"/>
      <c r="C23" s="260"/>
      <c r="D23" s="260"/>
      <c r="E23" s="260"/>
      <c r="F23" s="260"/>
      <c r="G23" s="69"/>
      <c r="I23" s="24" t="s">
        <v>168</v>
      </c>
      <c r="J23" s="24"/>
      <c r="K23" s="44"/>
      <c r="L23" s="44"/>
      <c r="M23" s="44"/>
      <c r="N23" s="44"/>
      <c r="O23" s="44"/>
      <c r="P23" s="44"/>
      <c r="Q23" s="44"/>
      <c r="R23" s="44"/>
      <c r="S23" s="44"/>
      <c r="T23" s="44"/>
      <c r="U23" s="44"/>
      <c r="V23" s="44"/>
      <c r="W23" s="44"/>
    </row>
    <row r="24" spans="1:23" ht="12.75" customHeight="1" x14ac:dyDescent="0.25">
      <c r="A24" s="260"/>
      <c r="B24" s="260"/>
      <c r="C24" s="260"/>
      <c r="D24" s="260"/>
      <c r="E24" s="260"/>
      <c r="F24" s="260"/>
      <c r="G24" s="90"/>
      <c r="I24" s="18"/>
      <c r="J24" s="24"/>
      <c r="K24" s="44"/>
      <c r="L24" s="44"/>
      <c r="M24"/>
    </row>
    <row r="25" spans="1:23" ht="14.5" x14ac:dyDescent="0.25">
      <c r="A25" s="15" t="s">
        <v>194</v>
      </c>
      <c r="G25" s="90"/>
      <c r="I25" s="44" t="s">
        <v>77</v>
      </c>
      <c r="J25" s="44"/>
      <c r="K25" s="44"/>
      <c r="L25" s="44"/>
      <c r="M25" s="44"/>
    </row>
    <row r="26" spans="1:23" ht="37.5" customHeight="1" x14ac:dyDescent="0.25">
      <c r="A26" s="275" t="s">
        <v>169</v>
      </c>
      <c r="B26" s="275"/>
      <c r="C26" s="275"/>
      <c r="D26" s="275"/>
      <c r="E26" s="275"/>
      <c r="F26" s="275"/>
      <c r="G26" s="90"/>
      <c r="H26" s="43"/>
      <c r="I26" s="88"/>
      <c r="J26" s="43"/>
      <c r="K26" s="43"/>
      <c r="L26" s="43"/>
      <c r="M26" s="43"/>
      <c r="N26" s="43"/>
    </row>
    <row r="27" spans="1:23" x14ac:dyDescent="0.25">
      <c r="A27" s="43"/>
      <c r="B27" s="43"/>
      <c r="C27" s="43"/>
      <c r="D27" s="43"/>
      <c r="E27" s="43"/>
      <c r="F27" s="43"/>
      <c r="G27" s="90"/>
      <c r="H27" s="43"/>
      <c r="J27" s="43"/>
      <c r="K27" s="44"/>
      <c r="L27" s="44"/>
      <c r="M27" s="44"/>
    </row>
    <row r="28" spans="1:23" ht="38" x14ac:dyDescent="0.3">
      <c r="A28" s="203" t="s">
        <v>148</v>
      </c>
      <c r="B28" s="276" t="s">
        <v>156</v>
      </c>
      <c r="C28" s="276"/>
      <c r="D28" s="150" t="s">
        <v>11</v>
      </c>
      <c r="E28" s="150" t="s">
        <v>42</v>
      </c>
      <c r="F28" s="201">
        <v>1000</v>
      </c>
      <c r="G28" s="90"/>
      <c r="H28" s="43"/>
      <c r="I28" s="71" t="s">
        <v>177</v>
      </c>
      <c r="J28" s="43"/>
      <c r="K28" s="44"/>
      <c r="L28" s="44"/>
      <c r="M28" s="44"/>
    </row>
    <row r="29" spans="1:23" x14ac:dyDescent="0.25">
      <c r="A29" s="94" t="s">
        <v>151</v>
      </c>
      <c r="B29" s="277"/>
      <c r="C29" s="278"/>
      <c r="D29" s="233"/>
      <c r="E29" s="234"/>
      <c r="F29" s="209" t="str">
        <f t="shared" ref="F29:F35" si="0">IF(D29&lt;&gt;"",ROUND((D29*E29)/1000,0),"")</f>
        <v/>
      </c>
      <c r="G29" s="90"/>
      <c r="H29" s="43"/>
      <c r="I29" s="71" t="s">
        <v>180</v>
      </c>
      <c r="J29" s="43"/>
      <c r="K29" s="44"/>
      <c r="L29" s="44"/>
      <c r="M29" s="44"/>
    </row>
    <row r="30" spans="1:23" x14ac:dyDescent="0.25">
      <c r="A30" s="94"/>
      <c r="B30" s="277"/>
      <c r="C30" s="278"/>
      <c r="D30" s="233"/>
      <c r="E30" s="234"/>
      <c r="F30" s="209" t="str">
        <f t="shared" si="0"/>
        <v/>
      </c>
      <c r="G30" s="90"/>
      <c r="H30" s="43"/>
      <c r="I30" s="18"/>
      <c r="J30" s="43"/>
      <c r="K30" s="44"/>
      <c r="L30" s="44"/>
      <c r="M30" s="44"/>
    </row>
    <row r="31" spans="1:23" x14ac:dyDescent="0.25">
      <c r="A31" s="94" t="s">
        <v>152</v>
      </c>
      <c r="B31" s="277"/>
      <c r="C31" s="278"/>
      <c r="D31" s="233"/>
      <c r="E31" s="234"/>
      <c r="F31" s="209" t="str">
        <f t="shared" si="0"/>
        <v/>
      </c>
      <c r="G31" s="90"/>
      <c r="H31" s="43"/>
      <c r="I31" s="72" t="s">
        <v>147</v>
      </c>
      <c r="J31" s="43"/>
      <c r="K31" s="44"/>
      <c r="L31" s="44"/>
      <c r="M31" s="44"/>
    </row>
    <row r="32" spans="1:23" x14ac:dyDescent="0.25">
      <c r="A32" s="94" t="s">
        <v>170</v>
      </c>
      <c r="B32" s="277"/>
      <c r="C32" s="278"/>
      <c r="D32" s="233"/>
      <c r="E32" s="234"/>
      <c r="F32" s="209" t="str">
        <f t="shared" si="0"/>
        <v/>
      </c>
      <c r="G32" s="90"/>
      <c r="H32" s="43"/>
      <c r="I32" s="73" t="s">
        <v>160</v>
      </c>
      <c r="J32" s="43"/>
      <c r="K32" s="44"/>
      <c r="L32" s="44"/>
      <c r="M32" s="44"/>
    </row>
    <row r="33" spans="1:17" x14ac:dyDescent="0.25">
      <c r="A33" s="94"/>
      <c r="B33" s="277"/>
      <c r="C33" s="278"/>
      <c r="D33" s="233"/>
      <c r="E33" s="234"/>
      <c r="F33" s="209" t="str">
        <f t="shared" si="0"/>
        <v/>
      </c>
      <c r="G33" s="90"/>
      <c r="H33" s="43"/>
      <c r="I33" s="18"/>
      <c r="J33" s="43"/>
      <c r="K33" s="44"/>
      <c r="L33" s="44"/>
      <c r="M33" s="44"/>
    </row>
    <row r="34" spans="1:17" x14ac:dyDescent="0.25">
      <c r="A34" s="94"/>
      <c r="B34" s="277"/>
      <c r="C34" s="278"/>
      <c r="D34" s="233"/>
      <c r="E34" s="234"/>
      <c r="F34" s="209" t="str">
        <f t="shared" si="0"/>
        <v/>
      </c>
      <c r="G34" s="90"/>
      <c r="H34" s="43"/>
      <c r="I34" s="18" t="s">
        <v>181</v>
      </c>
      <c r="J34" s="43"/>
      <c r="K34" s="44"/>
      <c r="L34" s="44"/>
      <c r="M34" s="44"/>
    </row>
    <row r="35" spans="1:17" x14ac:dyDescent="0.25">
      <c r="A35" s="94"/>
      <c r="B35" s="277"/>
      <c r="C35" s="278"/>
      <c r="D35" s="233"/>
      <c r="E35" s="234"/>
      <c r="F35" s="209" t="str">
        <f t="shared" si="0"/>
        <v/>
      </c>
      <c r="G35" s="90"/>
      <c r="H35" s="43"/>
      <c r="I35" s="21" t="s">
        <v>178</v>
      </c>
      <c r="J35" s="43"/>
      <c r="K35" s="44"/>
      <c r="L35" s="44"/>
      <c r="M35" s="44"/>
    </row>
    <row r="36" spans="1:17" ht="13" x14ac:dyDescent="0.25">
      <c r="A36" s="210" t="s">
        <v>12</v>
      </c>
      <c r="B36" s="211"/>
      <c r="C36" s="211"/>
      <c r="D36" s="213"/>
      <c r="E36" s="214"/>
      <c r="F36" s="212">
        <f>SUM(F29:F35)</f>
        <v>0</v>
      </c>
      <c r="G36" s="90"/>
      <c r="H36" s="43"/>
      <c r="I36" s="73"/>
      <c r="J36" s="43"/>
      <c r="K36" s="44"/>
      <c r="L36" s="44"/>
      <c r="M36" s="44"/>
    </row>
    <row r="37" spans="1:17" ht="12.75" customHeight="1" x14ac:dyDescent="0.25">
      <c r="A37" s="260" t="s">
        <v>145</v>
      </c>
      <c r="B37" s="260"/>
      <c r="C37" s="260"/>
      <c r="D37" s="260"/>
      <c r="E37" s="260"/>
      <c r="F37" s="260"/>
      <c r="G37" s="69"/>
      <c r="I37" s="275" t="s">
        <v>182</v>
      </c>
      <c r="J37" s="275"/>
      <c r="K37" s="275"/>
      <c r="L37" s="275"/>
      <c r="M37" s="275"/>
      <c r="N37" s="275"/>
      <c r="O37" s="275"/>
      <c r="P37" s="275"/>
    </row>
    <row r="38" spans="1:17" x14ac:dyDescent="0.25">
      <c r="A38" s="260"/>
      <c r="B38" s="260"/>
      <c r="C38" s="260"/>
      <c r="D38" s="260"/>
      <c r="E38" s="260"/>
      <c r="F38" s="260"/>
      <c r="G38" s="69"/>
      <c r="I38" s="275"/>
      <c r="J38" s="275"/>
      <c r="K38" s="275"/>
      <c r="L38" s="275"/>
      <c r="M38" s="275"/>
      <c r="N38" s="275"/>
      <c r="O38" s="275"/>
      <c r="P38" s="275"/>
    </row>
    <row r="39" spans="1:17" x14ac:dyDescent="0.25">
      <c r="A39" s="260"/>
      <c r="B39" s="260"/>
      <c r="C39" s="260"/>
      <c r="D39" s="260"/>
      <c r="E39" s="260"/>
      <c r="F39" s="260"/>
      <c r="G39" s="90"/>
      <c r="I39" s="89" t="s">
        <v>140</v>
      </c>
      <c r="K39" s="44"/>
      <c r="L39" s="44"/>
      <c r="M39" s="44"/>
      <c r="N39" s="44"/>
      <c r="O39" s="44"/>
      <c r="P39" s="44"/>
      <c r="Q39" s="44"/>
    </row>
    <row r="40" spans="1:17" x14ac:dyDescent="0.25">
      <c r="A40" s="279"/>
      <c r="B40" s="279"/>
      <c r="C40" s="279"/>
      <c r="D40" s="279"/>
      <c r="E40" s="279"/>
      <c r="F40" s="279"/>
      <c r="G40" s="90"/>
      <c r="I40" s="24" t="s">
        <v>142</v>
      </c>
      <c r="J40" s="24"/>
      <c r="K40" s="24"/>
      <c r="L40" s="24"/>
      <c r="M40" s="24"/>
      <c r="N40" s="44"/>
      <c r="O40" s="44"/>
      <c r="P40" s="44"/>
      <c r="Q40" s="44"/>
    </row>
    <row r="41" spans="1:17" ht="12.75" customHeight="1" x14ac:dyDescent="0.3">
      <c r="A41" s="103" t="s">
        <v>131</v>
      </c>
      <c r="B41" s="104"/>
      <c r="C41" s="104"/>
      <c r="D41" s="280" t="s">
        <v>55</v>
      </c>
      <c r="E41" s="280" t="s">
        <v>75</v>
      </c>
      <c r="F41" s="105"/>
      <c r="G41" s="90"/>
      <c r="I41" s="24" t="s">
        <v>139</v>
      </c>
      <c r="J41" s="43"/>
      <c r="K41" s="282" t="s">
        <v>55</v>
      </c>
      <c r="L41" s="282" t="s">
        <v>75</v>
      </c>
      <c r="N41" s="44"/>
      <c r="O41" s="44"/>
      <c r="P41" s="44"/>
      <c r="Q41" s="44"/>
    </row>
    <row r="42" spans="1:17" ht="13" x14ac:dyDescent="0.3">
      <c r="A42" s="106" t="s">
        <v>79</v>
      </c>
      <c r="B42" s="47"/>
      <c r="C42" s="47"/>
      <c r="D42" s="281"/>
      <c r="E42" s="281"/>
      <c r="F42" s="107">
        <v>1000</v>
      </c>
      <c r="G42" s="90"/>
      <c r="I42" s="43" t="s">
        <v>79</v>
      </c>
      <c r="J42" s="15"/>
      <c r="K42" s="283"/>
      <c r="L42" s="283"/>
      <c r="M42" s="30">
        <v>1000</v>
      </c>
      <c r="N42" s="44"/>
      <c r="O42" s="44"/>
      <c r="P42" s="44"/>
      <c r="Q42" s="44"/>
    </row>
    <row r="43" spans="1:17" x14ac:dyDescent="0.25">
      <c r="A43" s="246"/>
      <c r="B43" s="247"/>
      <c r="C43" s="269"/>
      <c r="D43" s="215"/>
      <c r="E43" s="216"/>
      <c r="F43" s="209" t="str">
        <f>IF(D43&lt;&gt;"",ROUND((D43*E43)/1000,0),"")</f>
        <v/>
      </c>
      <c r="G43" s="69"/>
      <c r="I43" s="185" t="s">
        <v>135</v>
      </c>
      <c r="J43" s="185"/>
      <c r="K43" s="186">
        <v>120</v>
      </c>
      <c r="L43" s="187">
        <v>950</v>
      </c>
      <c r="M43" s="187">
        <f>+K43*L43/1000</f>
        <v>114</v>
      </c>
    </row>
    <row r="44" spans="1:17" ht="12.75" customHeight="1" x14ac:dyDescent="0.25">
      <c r="A44" s="246"/>
      <c r="B44" s="247"/>
      <c r="C44" s="269"/>
      <c r="D44" s="215"/>
      <c r="E44" s="216"/>
      <c r="F44" s="209" t="str">
        <f t="shared" ref="F44:F47" si="1">IF(D44&lt;&gt;"",ROUND((D44*E44)/1000,0),"")</f>
        <v/>
      </c>
      <c r="G44" s="90"/>
      <c r="I44" s="185" t="s">
        <v>136</v>
      </c>
      <c r="J44" s="188"/>
      <c r="K44" s="189">
        <v>55</v>
      </c>
      <c r="L44" s="190">
        <v>875</v>
      </c>
      <c r="M44" s="190">
        <f>+K44*L44/1000</f>
        <v>48.125</v>
      </c>
    </row>
    <row r="45" spans="1:17" x14ac:dyDescent="0.25">
      <c r="A45" s="246"/>
      <c r="B45" s="247"/>
      <c r="C45" s="269"/>
      <c r="D45" s="215"/>
      <c r="E45" s="216"/>
      <c r="F45" s="209" t="str">
        <f t="shared" si="1"/>
        <v/>
      </c>
      <c r="G45" s="90"/>
      <c r="I45" s="34" t="s">
        <v>132</v>
      </c>
      <c r="J45" s="34"/>
      <c r="K45" s="186">
        <v>645</v>
      </c>
      <c r="L45" s="187">
        <v>750</v>
      </c>
      <c r="M45" s="187">
        <f t="shared" ref="M45:M49" si="2">+K45*L45/1000</f>
        <v>483.75</v>
      </c>
    </row>
    <row r="46" spans="1:17" x14ac:dyDescent="0.25">
      <c r="A46" s="246"/>
      <c r="B46" s="247"/>
      <c r="C46" s="269"/>
      <c r="D46" s="217"/>
      <c r="E46" s="218"/>
      <c r="F46" s="209" t="str">
        <f t="shared" si="1"/>
        <v/>
      </c>
      <c r="G46" s="90"/>
      <c r="I46" s="34" t="s">
        <v>134</v>
      </c>
      <c r="J46" s="34"/>
      <c r="K46" s="186">
        <v>150</v>
      </c>
      <c r="L46" s="187">
        <v>350</v>
      </c>
      <c r="M46" s="187">
        <f t="shared" si="2"/>
        <v>52.5</v>
      </c>
    </row>
    <row r="47" spans="1:17" x14ac:dyDescent="0.25">
      <c r="A47" s="246"/>
      <c r="B47" s="247"/>
      <c r="C47" s="269"/>
      <c r="D47" s="217"/>
      <c r="E47" s="218"/>
      <c r="F47" s="209" t="str">
        <f t="shared" si="1"/>
        <v/>
      </c>
      <c r="G47" s="90"/>
      <c r="I47" s="191" t="s">
        <v>171</v>
      </c>
      <c r="J47" s="191"/>
      <c r="K47" s="192">
        <v>20</v>
      </c>
      <c r="L47" s="193">
        <v>1000</v>
      </c>
      <c r="M47" s="187">
        <f t="shared" si="2"/>
        <v>20</v>
      </c>
    </row>
    <row r="48" spans="1:17" ht="13" x14ac:dyDescent="0.3">
      <c r="A48" s="108" t="s">
        <v>56</v>
      </c>
      <c r="B48" s="109"/>
      <c r="C48" s="109"/>
      <c r="D48" s="34"/>
      <c r="E48" s="34"/>
      <c r="F48" s="173">
        <f>ROUND(SUM(F43:F47),0)</f>
        <v>0</v>
      </c>
      <c r="G48" s="90"/>
      <c r="I48" s="194" t="s">
        <v>137</v>
      </c>
      <c r="J48" s="194"/>
      <c r="K48" s="194" t="s">
        <v>93</v>
      </c>
      <c r="L48" s="195"/>
      <c r="M48" s="196">
        <v>20</v>
      </c>
    </row>
    <row r="49" spans="1:19" ht="12.75" customHeight="1" x14ac:dyDescent="0.25">
      <c r="A49" s="22" t="s">
        <v>87</v>
      </c>
      <c r="G49" s="69"/>
      <c r="I49" s="183" t="s">
        <v>133</v>
      </c>
      <c r="J49" s="183"/>
      <c r="K49" s="192">
        <v>50</v>
      </c>
      <c r="L49" s="193">
        <v>1000</v>
      </c>
      <c r="M49" s="187">
        <f t="shared" si="2"/>
        <v>50</v>
      </c>
    </row>
    <row r="50" spans="1:19" x14ac:dyDescent="0.25">
      <c r="A50" s="260"/>
      <c r="B50" s="260"/>
      <c r="C50" s="260"/>
      <c r="D50" s="260"/>
      <c r="E50" s="260"/>
      <c r="F50" s="260"/>
      <c r="G50" s="69"/>
      <c r="I50" s="18" t="s">
        <v>138</v>
      </c>
      <c r="J50" s="197"/>
      <c r="K50" s="198"/>
      <c r="L50" s="199"/>
      <c r="M50" s="200"/>
    </row>
    <row r="51" spans="1:19" x14ac:dyDescent="0.25">
      <c r="A51" s="260"/>
      <c r="B51" s="260"/>
      <c r="C51" s="260"/>
      <c r="D51" s="260"/>
      <c r="E51" s="260"/>
      <c r="F51" s="260"/>
      <c r="G51" s="69"/>
      <c r="J51" s="24"/>
      <c r="K51" s="24"/>
      <c r="L51" s="24"/>
      <c r="M51" s="24"/>
      <c r="N51" s="24"/>
      <c r="O51" s="24"/>
      <c r="P51" s="24"/>
      <c r="Q51" s="24"/>
      <c r="R51" s="24"/>
      <c r="S51" s="24"/>
    </row>
    <row r="52" spans="1:19" ht="12.75" customHeight="1" x14ac:dyDescent="0.25">
      <c r="A52" s="260"/>
      <c r="B52" s="260"/>
      <c r="C52" s="260"/>
      <c r="D52" s="260"/>
      <c r="E52" s="260"/>
      <c r="F52" s="260"/>
      <c r="G52" s="69"/>
      <c r="I52" s="43" t="s">
        <v>164</v>
      </c>
      <c r="J52" s="24"/>
      <c r="K52" s="24"/>
      <c r="L52" s="24"/>
      <c r="M52" s="24"/>
      <c r="N52" s="24"/>
      <c r="O52" s="24"/>
    </row>
    <row r="53" spans="1:19" ht="38" x14ac:dyDescent="0.3">
      <c r="A53" s="100" t="s">
        <v>217</v>
      </c>
      <c r="B53" s="110"/>
      <c r="C53" s="102"/>
      <c r="D53" s="182" t="s">
        <v>112</v>
      </c>
      <c r="E53" s="182" t="s">
        <v>111</v>
      </c>
      <c r="F53" s="111">
        <v>1000</v>
      </c>
      <c r="G53" s="90"/>
      <c r="I53" s="24"/>
      <c r="J53" s="24"/>
      <c r="K53" s="24"/>
      <c r="L53" s="24"/>
      <c r="M53" s="24"/>
      <c r="N53" s="24"/>
      <c r="O53" s="24"/>
    </row>
    <row r="54" spans="1:19" x14ac:dyDescent="0.25">
      <c r="A54" s="250"/>
      <c r="B54" s="251"/>
      <c r="C54" s="284"/>
      <c r="D54" s="219"/>
      <c r="E54" s="219"/>
      <c r="F54" s="209" t="str">
        <f>IF(D54&lt;&gt;"",ROUND((D54-E54),0),"")</f>
        <v/>
      </c>
      <c r="G54" s="90"/>
      <c r="I54" s="59" t="s">
        <v>220</v>
      </c>
    </row>
    <row r="55" spans="1:19" x14ac:dyDescent="0.25">
      <c r="A55" s="250"/>
      <c r="B55" s="251"/>
      <c r="C55" s="284"/>
      <c r="D55" s="219"/>
      <c r="E55" s="219"/>
      <c r="F55" s="209" t="str">
        <f t="shared" ref="F55:F56" si="3">IF(D55&lt;&gt;"",ROUND((D55-E55),0),"")</f>
        <v/>
      </c>
      <c r="G55" s="69"/>
      <c r="I55" s="21" t="s">
        <v>221</v>
      </c>
      <c r="J55" s="40"/>
    </row>
    <row r="56" spans="1:19" x14ac:dyDescent="0.25">
      <c r="A56" s="250"/>
      <c r="B56" s="251"/>
      <c r="C56" s="284"/>
      <c r="D56" s="219"/>
      <c r="E56" s="219"/>
      <c r="F56" s="209" t="str">
        <f t="shared" si="3"/>
        <v/>
      </c>
      <c r="G56" s="90"/>
    </row>
    <row r="57" spans="1:19" ht="13" x14ac:dyDescent="0.3">
      <c r="A57" s="108" t="s">
        <v>216</v>
      </c>
      <c r="B57" s="109"/>
      <c r="C57" s="109"/>
      <c r="D57" s="34"/>
      <c r="E57" s="34"/>
      <c r="F57" s="172">
        <f>ROUND(SUM(F54:F56),0)</f>
        <v>0</v>
      </c>
      <c r="G57" s="90"/>
    </row>
    <row r="58" spans="1:19" x14ac:dyDescent="0.25">
      <c r="A58" s="22" t="s">
        <v>219</v>
      </c>
      <c r="D58" s="18"/>
      <c r="E58" s="18"/>
      <c r="F58" s="18"/>
      <c r="G58" s="90"/>
    </row>
    <row r="59" spans="1:19" x14ac:dyDescent="0.25">
      <c r="A59" s="260"/>
      <c r="B59" s="260"/>
      <c r="C59" s="260"/>
      <c r="D59" s="260"/>
      <c r="E59" s="260"/>
      <c r="F59" s="260"/>
      <c r="G59" s="90"/>
      <c r="I59" s="21" t="s">
        <v>103</v>
      </c>
    </row>
    <row r="60" spans="1:19" x14ac:dyDescent="0.25">
      <c r="A60" s="279"/>
      <c r="B60" s="279"/>
      <c r="C60" s="279"/>
      <c r="D60" s="279"/>
      <c r="E60" s="279"/>
      <c r="F60" s="279"/>
      <c r="G60" s="90"/>
      <c r="I60" s="21" t="s">
        <v>102</v>
      </c>
    </row>
    <row r="61" spans="1:19" ht="13" x14ac:dyDescent="0.3">
      <c r="A61" s="100" t="s">
        <v>10</v>
      </c>
      <c r="B61" s="101"/>
      <c r="C61" s="101"/>
      <c r="D61" s="102"/>
      <c r="E61" s="112"/>
      <c r="F61" s="111">
        <v>1000</v>
      </c>
      <c r="G61" s="69"/>
      <c r="I61" s="21" t="s">
        <v>80</v>
      </c>
      <c r="J61" s="15"/>
      <c r="M61" s="30"/>
    </row>
    <row r="62" spans="1:19" x14ac:dyDescent="0.25">
      <c r="A62" s="250" t="s">
        <v>71</v>
      </c>
      <c r="B62" s="251"/>
      <c r="C62" s="251"/>
      <c r="D62" s="251"/>
      <c r="E62" s="251"/>
      <c r="F62" s="219"/>
      <c r="G62" s="90"/>
      <c r="I62" s="21" t="s">
        <v>183</v>
      </c>
      <c r="M62" s="24"/>
    </row>
    <row r="63" spans="1:19" x14ac:dyDescent="0.25">
      <c r="A63" s="246" t="s">
        <v>73</v>
      </c>
      <c r="B63" s="247"/>
      <c r="C63" s="247"/>
      <c r="D63" s="247"/>
      <c r="E63" s="247"/>
      <c r="F63" s="219"/>
      <c r="G63" s="90"/>
      <c r="K63" s="28"/>
      <c r="L63" s="23"/>
      <c r="M63" s="24"/>
    </row>
    <row r="64" spans="1:19" ht="12.75" customHeight="1" x14ac:dyDescent="0.25">
      <c r="A64" s="246" t="s">
        <v>72</v>
      </c>
      <c r="B64" s="247"/>
      <c r="C64" s="247"/>
      <c r="D64" s="247"/>
      <c r="E64" s="247"/>
      <c r="F64" s="219"/>
      <c r="G64" s="90"/>
      <c r="I64" s="18" t="s">
        <v>153</v>
      </c>
      <c r="L64" s="23"/>
      <c r="M64" s="33"/>
    </row>
    <row r="65" spans="1:14" x14ac:dyDescent="0.25">
      <c r="A65" s="246" t="s">
        <v>129</v>
      </c>
      <c r="B65" s="247"/>
      <c r="C65" s="247"/>
      <c r="D65" s="247"/>
      <c r="E65" s="247"/>
      <c r="F65" s="219"/>
      <c r="G65" s="90"/>
      <c r="I65" s="21" t="s">
        <v>172</v>
      </c>
      <c r="L65" s="23"/>
      <c r="M65" s="33"/>
    </row>
    <row r="66" spans="1:14" x14ac:dyDescent="0.25">
      <c r="A66" s="246" t="s">
        <v>126</v>
      </c>
      <c r="B66" s="247"/>
      <c r="C66" s="247"/>
      <c r="D66" s="247"/>
      <c r="E66" s="247"/>
      <c r="F66" s="219"/>
      <c r="G66" s="90"/>
      <c r="K66" s="21"/>
    </row>
    <row r="67" spans="1:14" x14ac:dyDescent="0.25">
      <c r="A67" s="246" t="s">
        <v>127</v>
      </c>
      <c r="B67" s="247"/>
      <c r="C67" s="247"/>
      <c r="D67" s="247"/>
      <c r="E67" s="247"/>
      <c r="F67" s="219"/>
      <c r="G67" s="90"/>
      <c r="I67" s="21" t="s">
        <v>105</v>
      </c>
      <c r="L67" s="23"/>
      <c r="M67" s="33"/>
    </row>
    <row r="68" spans="1:14" x14ac:dyDescent="0.25">
      <c r="A68" s="246" t="s">
        <v>128</v>
      </c>
      <c r="B68" s="247"/>
      <c r="C68" s="247"/>
      <c r="D68" s="247"/>
      <c r="E68" s="269"/>
      <c r="F68" s="219"/>
      <c r="G68" s="90"/>
      <c r="I68" s="21" t="s">
        <v>104</v>
      </c>
      <c r="L68" s="23"/>
      <c r="M68" s="33"/>
    </row>
    <row r="69" spans="1:14" x14ac:dyDescent="0.25">
      <c r="A69" s="246" t="s">
        <v>130</v>
      </c>
      <c r="B69" s="247"/>
      <c r="C69" s="247"/>
      <c r="D69" s="247"/>
      <c r="E69" s="269"/>
      <c r="F69" s="219"/>
      <c r="G69" s="90"/>
      <c r="L69" s="23"/>
      <c r="M69" s="33"/>
    </row>
    <row r="70" spans="1:14" x14ac:dyDescent="0.25">
      <c r="A70" s="246"/>
      <c r="B70" s="247"/>
      <c r="C70" s="247"/>
      <c r="D70" s="247"/>
      <c r="E70" s="269"/>
      <c r="F70" s="219"/>
      <c r="G70" s="90"/>
      <c r="L70" s="23"/>
      <c r="M70" s="33"/>
    </row>
    <row r="71" spans="1:14" x14ac:dyDescent="0.25">
      <c r="A71" s="246"/>
      <c r="B71" s="247"/>
      <c r="C71" s="247"/>
      <c r="D71" s="247"/>
      <c r="E71" s="269"/>
      <c r="F71" s="220"/>
      <c r="G71" s="90"/>
    </row>
    <row r="72" spans="1:14" x14ac:dyDescent="0.25">
      <c r="A72" s="246"/>
      <c r="B72" s="247"/>
      <c r="C72" s="247"/>
      <c r="D72" s="247"/>
      <c r="E72" s="269"/>
      <c r="F72" s="221"/>
      <c r="G72" s="90"/>
      <c r="K72" s="21"/>
      <c r="L72" s="21"/>
      <c r="M72" s="21"/>
      <c r="N72" s="21"/>
    </row>
    <row r="73" spans="1:14" ht="13" x14ac:dyDescent="0.3">
      <c r="A73" s="108" t="s">
        <v>57</v>
      </c>
      <c r="B73" s="109"/>
      <c r="C73" s="109"/>
      <c r="D73" s="34"/>
      <c r="E73" s="34"/>
      <c r="F73" s="172">
        <f>ROUND(SUM(F62:F72),0)</f>
        <v>0</v>
      </c>
      <c r="G73" s="90"/>
      <c r="I73" s="89" t="s">
        <v>140</v>
      </c>
      <c r="K73" s="21"/>
      <c r="L73" s="21"/>
      <c r="M73" s="21"/>
      <c r="N73" s="21"/>
    </row>
    <row r="74" spans="1:14" x14ac:dyDescent="0.25">
      <c r="A74" s="22" t="s">
        <v>85</v>
      </c>
      <c r="D74" s="18"/>
      <c r="E74" s="18"/>
      <c r="F74" s="18"/>
      <c r="G74" s="90"/>
      <c r="I74" s="89"/>
    </row>
    <row r="75" spans="1:14" x14ac:dyDescent="0.25">
      <c r="A75" s="285"/>
      <c r="B75" s="285"/>
      <c r="C75" s="285"/>
      <c r="D75" s="285"/>
      <c r="E75" s="285"/>
      <c r="F75" s="285"/>
      <c r="G75" s="90"/>
      <c r="I75" s="89"/>
    </row>
    <row r="76" spans="1:14" x14ac:dyDescent="0.25">
      <c r="A76" s="285"/>
      <c r="B76" s="285"/>
      <c r="C76" s="285"/>
      <c r="D76" s="285"/>
      <c r="E76" s="285"/>
      <c r="F76" s="285"/>
      <c r="G76" s="90"/>
      <c r="I76" s="89"/>
    </row>
    <row r="77" spans="1:14" ht="13" x14ac:dyDescent="0.3">
      <c r="A77" s="103" t="s">
        <v>158</v>
      </c>
      <c r="B77" s="114"/>
      <c r="C77" s="114"/>
      <c r="D77" s="115"/>
      <c r="E77" s="9"/>
      <c r="F77" s="105">
        <v>1000</v>
      </c>
      <c r="G77" s="90"/>
      <c r="I77" s="40"/>
      <c r="J77" s="40"/>
    </row>
    <row r="78" spans="1:14" x14ac:dyDescent="0.25">
      <c r="A78" s="246"/>
      <c r="B78" s="247"/>
      <c r="C78" s="247"/>
      <c r="D78" s="247"/>
      <c r="E78" s="269"/>
      <c r="F78" s="35"/>
      <c r="G78" s="90"/>
      <c r="I78" s="45"/>
      <c r="J78" s="45"/>
    </row>
    <row r="79" spans="1:14" x14ac:dyDescent="0.25">
      <c r="A79" s="246"/>
      <c r="B79" s="247"/>
      <c r="C79" s="247"/>
      <c r="D79" s="247"/>
      <c r="E79" s="269"/>
      <c r="F79" s="113"/>
      <c r="G79" s="90"/>
    </row>
    <row r="80" spans="1:14" ht="13" x14ac:dyDescent="0.3">
      <c r="A80" s="108" t="s">
        <v>90</v>
      </c>
      <c r="B80" s="109"/>
      <c r="C80" s="109"/>
      <c r="D80" s="34"/>
      <c r="E80" s="34"/>
      <c r="F80" s="172">
        <f>ROUND(SUM(F78:F79),0)</f>
        <v>0</v>
      </c>
      <c r="G80" s="90"/>
    </row>
    <row r="81" spans="1:17" x14ac:dyDescent="0.25">
      <c r="A81" s="22" t="s">
        <v>86</v>
      </c>
      <c r="B81" s="32"/>
      <c r="C81" s="32"/>
      <c r="D81" s="24"/>
      <c r="E81" s="24"/>
      <c r="F81" s="33"/>
      <c r="G81" s="90"/>
    </row>
    <row r="82" spans="1:17" x14ac:dyDescent="0.25">
      <c r="A82" s="286"/>
      <c r="B82" s="286"/>
      <c r="C82" s="286"/>
      <c r="D82" s="286"/>
      <c r="E82" s="286"/>
      <c r="F82" s="286"/>
      <c r="G82" s="90"/>
    </row>
    <row r="83" spans="1:17" x14ac:dyDescent="0.25">
      <c r="A83" s="286"/>
      <c r="B83" s="286"/>
      <c r="C83" s="286"/>
      <c r="D83" s="286"/>
      <c r="E83" s="286"/>
      <c r="F83" s="286"/>
      <c r="G83" s="90"/>
    </row>
    <row r="84" spans="1:17" ht="13" x14ac:dyDescent="0.25">
      <c r="A84" s="100" t="s">
        <v>159</v>
      </c>
      <c r="B84" s="101"/>
      <c r="C84" s="101"/>
      <c r="D84" s="102"/>
      <c r="E84" s="112"/>
      <c r="F84" s="116"/>
      <c r="G84" s="90"/>
      <c r="I84" s="22" t="s">
        <v>198</v>
      </c>
    </row>
    <row r="85" spans="1:17" ht="25" x14ac:dyDescent="0.3">
      <c r="A85" s="100" t="s">
        <v>174</v>
      </c>
      <c r="B85" s="110"/>
      <c r="C85" s="102"/>
      <c r="D85" s="182" t="s">
        <v>146</v>
      </c>
      <c r="E85" s="228" t="s">
        <v>149</v>
      </c>
      <c r="F85" s="230">
        <v>1000</v>
      </c>
      <c r="G85" s="90"/>
      <c r="I85" t="s">
        <v>162</v>
      </c>
      <c r="J85" s="41"/>
    </row>
    <row r="86" spans="1:17" ht="12.75" customHeight="1" x14ac:dyDescent="0.25">
      <c r="A86" s="206" t="s">
        <v>150</v>
      </c>
      <c r="B86" s="207"/>
      <c r="C86" s="208"/>
      <c r="D86" s="229">
        <v>0</v>
      </c>
      <c r="E86" s="205">
        <f>IF(D86=0,0,F14)</f>
        <v>0</v>
      </c>
      <c r="F86" s="209">
        <f>IF(D86&lt;&gt;"",ROUND((D86*E86),0),0)</f>
        <v>0</v>
      </c>
      <c r="G86" s="90"/>
      <c r="I86" s="270" t="s">
        <v>176</v>
      </c>
      <c r="J86" s="270"/>
      <c r="K86" s="270"/>
      <c r="L86" s="270"/>
      <c r="M86" s="270"/>
      <c r="N86" s="270"/>
      <c r="O86" s="270"/>
      <c r="P86" s="270"/>
      <c r="Q86" s="270"/>
    </row>
    <row r="87" spans="1:17" ht="25.5" customHeight="1" x14ac:dyDescent="0.3">
      <c r="A87" s="100" t="s">
        <v>175</v>
      </c>
      <c r="B87" s="110"/>
      <c r="C87" s="102"/>
      <c r="D87" s="182" t="s">
        <v>146</v>
      </c>
      <c r="E87" s="228" t="s">
        <v>163</v>
      </c>
      <c r="F87" s="230">
        <v>1000</v>
      </c>
      <c r="G87" s="90"/>
      <c r="I87" s="270"/>
      <c r="J87" s="270"/>
      <c r="K87" s="270"/>
      <c r="L87" s="270"/>
      <c r="M87" s="270"/>
      <c r="N87" s="270"/>
      <c r="O87" s="270"/>
      <c r="P87" s="270"/>
      <c r="Q87" s="270"/>
    </row>
    <row r="88" spans="1:17" ht="27" customHeight="1" x14ac:dyDescent="0.25">
      <c r="A88" s="287" t="s">
        <v>161</v>
      </c>
      <c r="B88" s="288"/>
      <c r="C88" s="289"/>
      <c r="D88" s="202">
        <v>0</v>
      </c>
      <c r="E88" s="205">
        <f>IF(D88=0,0,+F19-F15)</f>
        <v>0</v>
      </c>
      <c r="F88" s="205">
        <f>IF(D88&lt;&gt;"",ROUND((D88*E88),0),0)</f>
        <v>0</v>
      </c>
      <c r="G88" s="90"/>
      <c r="I88" s="270"/>
      <c r="J88" s="270"/>
      <c r="K88" s="270"/>
      <c r="L88" s="270"/>
      <c r="M88" s="270"/>
      <c r="N88" s="270"/>
      <c r="O88" s="270"/>
      <c r="P88" s="270"/>
      <c r="Q88" s="270"/>
    </row>
    <row r="89" spans="1:17" x14ac:dyDescent="0.25">
      <c r="A89" s="290" t="s">
        <v>116</v>
      </c>
      <c r="B89" s="291"/>
      <c r="C89" s="291"/>
      <c r="D89" s="291"/>
      <c r="E89" s="291"/>
      <c r="F89" s="292"/>
      <c r="G89" s="90"/>
      <c r="I89" s="270"/>
      <c r="J89" s="270"/>
      <c r="K89" s="270"/>
      <c r="L89" s="270"/>
      <c r="M89" s="270"/>
      <c r="N89" s="270"/>
      <c r="O89" s="270"/>
      <c r="P89" s="270"/>
      <c r="Q89" s="270"/>
    </row>
    <row r="90" spans="1:17" x14ac:dyDescent="0.25">
      <c r="A90" s="293"/>
      <c r="B90" s="260"/>
      <c r="C90" s="260"/>
      <c r="D90" s="260"/>
      <c r="E90" s="260"/>
      <c r="F90" s="294"/>
      <c r="G90" s="90"/>
      <c r="I90" s="270"/>
      <c r="J90" s="270"/>
      <c r="K90" s="270"/>
      <c r="L90" s="270"/>
      <c r="M90" s="270"/>
      <c r="N90" s="270"/>
      <c r="O90" s="270"/>
      <c r="P90" s="270"/>
      <c r="Q90" s="270"/>
    </row>
    <row r="91" spans="1:17" x14ac:dyDescent="0.25">
      <c r="A91" s="293"/>
      <c r="B91" s="260"/>
      <c r="C91" s="260"/>
      <c r="D91" s="260"/>
      <c r="E91" s="260"/>
      <c r="F91" s="294"/>
      <c r="G91" s="90"/>
      <c r="J91" s="222"/>
      <c r="K91" s="222"/>
      <c r="L91" s="222"/>
      <c r="M91" s="222"/>
      <c r="N91" s="222"/>
      <c r="O91" s="222"/>
      <c r="P91" s="222"/>
      <c r="Q91" s="222"/>
    </row>
    <row r="92" spans="1:17" ht="13" x14ac:dyDescent="0.3">
      <c r="A92" s="293"/>
      <c r="B92" s="260"/>
      <c r="C92" s="260"/>
      <c r="D92" s="260"/>
      <c r="E92" s="260"/>
      <c r="F92" s="294"/>
      <c r="G92" s="90"/>
      <c r="I92" t="s">
        <v>157</v>
      </c>
      <c r="J92" s="41"/>
    </row>
    <row r="93" spans="1:17" ht="13" x14ac:dyDescent="0.3">
      <c r="A93" s="293"/>
      <c r="B93" s="260"/>
      <c r="C93" s="260"/>
      <c r="D93" s="260"/>
      <c r="E93" s="260"/>
      <c r="F93" s="294"/>
      <c r="G93" s="90"/>
      <c r="I93" t="s">
        <v>141</v>
      </c>
    </row>
    <row r="94" spans="1:17" x14ac:dyDescent="0.25">
      <c r="A94" s="295"/>
      <c r="B94" s="279"/>
      <c r="C94" s="279"/>
      <c r="D94" s="279"/>
      <c r="E94" s="279"/>
      <c r="F94" s="296"/>
      <c r="G94" s="90"/>
      <c r="J94" s="45"/>
    </row>
    <row r="95" spans="1:17" ht="13" x14ac:dyDescent="0.3">
      <c r="A95" s="180" t="s">
        <v>195</v>
      </c>
      <c r="B95" s="180"/>
      <c r="C95" s="180"/>
      <c r="D95" s="180"/>
      <c r="E95" s="180"/>
      <c r="F95" s="180"/>
      <c r="G95" s="90"/>
    </row>
    <row r="96" spans="1:17" ht="27" customHeight="1" x14ac:dyDescent="0.25">
      <c r="A96" s="297" t="s">
        <v>107</v>
      </c>
      <c r="B96" s="298"/>
      <c r="C96" s="298"/>
      <c r="D96" s="298"/>
      <c r="E96" s="298"/>
      <c r="F96" s="298"/>
      <c r="G96" s="90"/>
      <c r="I96" s="89" t="s">
        <v>196</v>
      </c>
    </row>
    <row r="97" spans="1:14" ht="34.5" x14ac:dyDescent="0.25">
      <c r="A97" s="136" t="s">
        <v>88</v>
      </c>
      <c r="B97" s="137" t="s">
        <v>92</v>
      </c>
      <c r="C97" s="138" t="s">
        <v>108</v>
      </c>
      <c r="D97" s="138" t="s">
        <v>109</v>
      </c>
      <c r="E97" s="138" t="s">
        <v>84</v>
      </c>
      <c r="F97" s="139" t="s">
        <v>83</v>
      </c>
      <c r="G97" s="90"/>
      <c r="I97" s="89" t="s">
        <v>106</v>
      </c>
    </row>
    <row r="98" spans="1:14" x14ac:dyDescent="0.25">
      <c r="A98" s="140"/>
      <c r="B98" s="141"/>
      <c r="C98" s="142">
        <v>1000</v>
      </c>
      <c r="D98" s="142">
        <v>1000</v>
      </c>
      <c r="E98" s="142">
        <v>1000</v>
      </c>
      <c r="F98" s="143">
        <v>1000</v>
      </c>
      <c r="G98" s="90"/>
    </row>
    <row r="99" spans="1:14" x14ac:dyDescent="0.25">
      <c r="A99" s="223" t="s">
        <v>12</v>
      </c>
      <c r="B99" s="144">
        <f>+F99-C99-D99-E99</f>
        <v>0</v>
      </c>
      <c r="C99" s="128"/>
      <c r="D99" s="129"/>
      <c r="E99" s="144">
        <f>+F99-C99-D99</f>
        <v>0</v>
      </c>
      <c r="F99" s="178">
        <f>+F14</f>
        <v>0</v>
      </c>
      <c r="G99" s="90"/>
      <c r="I99" s="21" t="s">
        <v>99</v>
      </c>
    </row>
    <row r="100" spans="1:14" x14ac:dyDescent="0.25">
      <c r="A100" s="224" t="s">
        <v>56</v>
      </c>
      <c r="B100" s="144">
        <f>+F100-C100-D100-E100</f>
        <v>0</v>
      </c>
      <c r="C100" s="128"/>
      <c r="D100" s="129"/>
      <c r="E100" s="144">
        <f t="shared" ref="E100:E103" si="4">+F100-C100-D100</f>
        <v>0</v>
      </c>
      <c r="F100" s="178">
        <f>+F15</f>
        <v>0</v>
      </c>
      <c r="G100" s="90"/>
    </row>
    <row r="101" spans="1:14" x14ac:dyDescent="0.25">
      <c r="A101" s="308" t="s">
        <v>216</v>
      </c>
      <c r="B101" s="144">
        <f t="shared" ref="B101:B103" si="5">+F101-C101-D101-E101</f>
        <v>0</v>
      </c>
      <c r="C101" s="128"/>
      <c r="D101" s="129"/>
      <c r="E101" s="144">
        <f t="shared" si="4"/>
        <v>0</v>
      </c>
      <c r="F101" s="178">
        <f>+F16</f>
        <v>0</v>
      </c>
      <c r="G101" s="90"/>
    </row>
    <row r="102" spans="1:14" x14ac:dyDescent="0.25">
      <c r="A102" s="225" t="s">
        <v>57</v>
      </c>
      <c r="B102" s="144">
        <f t="shared" si="5"/>
        <v>0</v>
      </c>
      <c r="C102" s="128"/>
      <c r="D102" s="129"/>
      <c r="E102" s="144">
        <f t="shared" si="4"/>
        <v>0</v>
      </c>
      <c r="F102" s="178">
        <f>+F17</f>
        <v>0</v>
      </c>
      <c r="G102" s="90"/>
    </row>
    <row r="103" spans="1:14" x14ac:dyDescent="0.25">
      <c r="A103" s="225" t="s">
        <v>9</v>
      </c>
      <c r="B103" s="144">
        <f t="shared" si="5"/>
        <v>0</v>
      </c>
      <c r="C103" s="128"/>
      <c r="D103" s="129"/>
      <c r="E103" s="144">
        <f t="shared" si="4"/>
        <v>0</v>
      </c>
      <c r="F103" s="178">
        <f>+F18</f>
        <v>0</v>
      </c>
      <c r="G103" s="90"/>
    </row>
    <row r="104" spans="1:14" x14ac:dyDescent="0.25">
      <c r="A104" s="226" t="s">
        <v>91</v>
      </c>
      <c r="B104" s="144">
        <f>+F104-C104-D104-E104</f>
        <v>0</v>
      </c>
      <c r="C104" s="145">
        <f t="shared" ref="C104:F104" si="6">SUM(C99:C103)</f>
        <v>0</v>
      </c>
      <c r="D104" s="145">
        <f t="shared" si="6"/>
        <v>0</v>
      </c>
      <c r="E104" s="145">
        <f t="shared" si="6"/>
        <v>0</v>
      </c>
      <c r="F104" s="181">
        <f t="shared" si="6"/>
        <v>0</v>
      </c>
      <c r="G104" s="90"/>
    </row>
    <row r="105" spans="1:14" x14ac:dyDescent="0.25">
      <c r="A105" s="227" t="s">
        <v>154</v>
      </c>
      <c r="B105" s="144">
        <f t="shared" ref="B105" si="7">+F105-C105-D105-E105</f>
        <v>0</v>
      </c>
      <c r="C105" s="128"/>
      <c r="D105" s="129"/>
      <c r="E105" s="144">
        <f>+F105-C105-D105</f>
        <v>0</v>
      </c>
      <c r="F105" s="178">
        <f>+F20</f>
        <v>0</v>
      </c>
      <c r="G105" s="90"/>
      <c r="J105" s="24"/>
      <c r="K105" s="24"/>
      <c r="L105" s="24"/>
      <c r="M105" s="24"/>
      <c r="N105" s="24"/>
    </row>
    <row r="106" spans="1:14" x14ac:dyDescent="0.25">
      <c r="A106" s="226" t="s">
        <v>13</v>
      </c>
      <c r="B106" s="144">
        <f>+F106-C106-D106-E106</f>
        <v>0</v>
      </c>
      <c r="C106" s="145">
        <f>+C104+C105</f>
        <v>0</v>
      </c>
      <c r="D106" s="145">
        <f t="shared" ref="D106:F106" si="8">+D104+D105</f>
        <v>0</v>
      </c>
      <c r="E106" s="145">
        <f t="shared" si="8"/>
        <v>0</v>
      </c>
      <c r="F106" s="181">
        <f t="shared" si="8"/>
        <v>0</v>
      </c>
      <c r="G106" s="90"/>
    </row>
    <row r="107" spans="1:14" x14ac:dyDescent="0.25">
      <c r="A107" s="226" t="s">
        <v>1</v>
      </c>
      <c r="B107" s="144">
        <f>+F107-C107-D107-E107</f>
        <v>0</v>
      </c>
      <c r="C107" s="145">
        <f>+C106</f>
        <v>0</v>
      </c>
      <c r="D107" s="145">
        <f>+D106</f>
        <v>0</v>
      </c>
      <c r="E107" s="145">
        <f>+E106</f>
        <v>0</v>
      </c>
      <c r="F107" s="181">
        <f>+F106</f>
        <v>0</v>
      </c>
      <c r="G107" s="90"/>
      <c r="I107" s="22"/>
    </row>
    <row r="108" spans="1:14" ht="6.75" customHeight="1" x14ac:dyDescent="0.25">
      <c r="A108" s="130"/>
      <c r="B108" s="131"/>
      <c r="C108" s="132"/>
      <c r="D108" s="132"/>
      <c r="E108" s="132"/>
      <c r="F108" s="127"/>
      <c r="G108" s="90"/>
    </row>
    <row r="109" spans="1:14" x14ac:dyDescent="0.25">
      <c r="A109" s="133" t="s">
        <v>4</v>
      </c>
      <c r="B109" s="134"/>
      <c r="C109" s="135"/>
      <c r="D109" s="135"/>
      <c r="E109" s="135"/>
      <c r="F109" s="135">
        <f>+F107-F21</f>
        <v>0</v>
      </c>
      <c r="G109" s="90"/>
      <c r="I109" s="21" t="s">
        <v>98</v>
      </c>
    </row>
    <row r="110" spans="1:14" ht="13" x14ac:dyDescent="0.25">
      <c r="B110" s="117"/>
      <c r="C110" s="118"/>
      <c r="D110" s="118"/>
      <c r="E110" s="118"/>
      <c r="F110" s="119"/>
      <c r="G110" s="90"/>
      <c r="I110" s="179" t="s">
        <v>97</v>
      </c>
    </row>
    <row r="111" spans="1:14" x14ac:dyDescent="0.25">
      <c r="A111" s="22" t="s">
        <v>120</v>
      </c>
      <c r="B111" s="88"/>
      <c r="C111" s="120"/>
      <c r="D111" s="120"/>
      <c r="E111" s="120"/>
      <c r="F111" s="121"/>
      <c r="G111" s="90"/>
      <c r="I111" s="179" t="s">
        <v>100</v>
      </c>
    </row>
    <row r="112" spans="1:14" x14ac:dyDescent="0.25">
      <c r="A112" s="270"/>
      <c r="B112" s="270"/>
      <c r="C112" s="270"/>
      <c r="D112" s="270"/>
      <c r="E112" s="270"/>
      <c r="F112" s="270"/>
      <c r="G112" s="90"/>
      <c r="I112" s="22" t="s">
        <v>121</v>
      </c>
    </row>
    <row r="113" spans="1:23" s="21" customFormat="1" x14ac:dyDescent="0.25">
      <c r="A113" s="270"/>
      <c r="B113" s="270"/>
      <c r="C113" s="270"/>
      <c r="D113" s="270"/>
      <c r="E113" s="270"/>
      <c r="F113" s="270"/>
      <c r="G113" s="90"/>
      <c r="H113"/>
      <c r="I113" s="89" t="s">
        <v>140</v>
      </c>
      <c r="K113" s="18"/>
      <c r="L113" s="18"/>
      <c r="M113" s="18"/>
      <c r="N113" s="18"/>
      <c r="O113" s="18"/>
      <c r="P113" s="18"/>
      <c r="Q113" s="18"/>
      <c r="R113" s="18"/>
      <c r="S113" s="18"/>
      <c r="T113" s="18"/>
      <c r="U113" s="18"/>
      <c r="V113" s="18"/>
      <c r="W113" s="18"/>
    </row>
    <row r="114" spans="1:23" s="21" customFormat="1" ht="6" customHeight="1" thickBot="1" x14ac:dyDescent="0.3">
      <c r="A114" s="25"/>
      <c r="B114" s="25"/>
      <c r="C114" s="25"/>
      <c r="D114" s="26"/>
      <c r="E114" s="26"/>
      <c r="F114" s="26"/>
      <c r="G114" s="90"/>
      <c r="H114"/>
      <c r="K114" s="18"/>
      <c r="L114" s="18"/>
      <c r="M114" s="18"/>
      <c r="N114" s="18"/>
      <c r="O114" s="18"/>
      <c r="P114" s="18"/>
      <c r="Q114" s="18"/>
      <c r="R114" s="18"/>
      <c r="S114" s="18"/>
      <c r="T114" s="18"/>
      <c r="U114" s="18"/>
      <c r="V114" s="18"/>
      <c r="W114" s="18"/>
    </row>
    <row r="115" spans="1:23" s="21" customFormat="1" ht="13" x14ac:dyDescent="0.3">
      <c r="A115" s="18"/>
      <c r="B115" s="18"/>
      <c r="C115" s="18"/>
      <c r="D115" s="19"/>
      <c r="E115" s="19"/>
      <c r="F115" s="19"/>
      <c r="G115" s="1"/>
      <c r="H115"/>
      <c r="I115" s="18"/>
      <c r="K115" s="18"/>
      <c r="L115" s="18"/>
      <c r="M115" s="18"/>
      <c r="N115" s="18"/>
      <c r="O115" s="18"/>
      <c r="P115" s="18"/>
      <c r="Q115" s="18"/>
      <c r="R115" s="18"/>
      <c r="S115" s="18"/>
      <c r="T115" s="18"/>
      <c r="U115" s="18"/>
      <c r="V115" s="18"/>
      <c r="W115" s="18"/>
    </row>
  </sheetData>
  <sheetProtection formatCells="0" formatRows="0" insertRows="0"/>
  <mergeCells count="55">
    <mergeCell ref="A112:F113"/>
    <mergeCell ref="A82:F83"/>
    <mergeCell ref="I86:Q90"/>
    <mergeCell ref="A88:C88"/>
    <mergeCell ref="A89:F89"/>
    <mergeCell ref="A90:F94"/>
    <mergeCell ref="A96:F96"/>
    <mergeCell ref="A79:E79"/>
    <mergeCell ref="A64:E64"/>
    <mergeCell ref="A65:E65"/>
    <mergeCell ref="A66:E66"/>
    <mergeCell ref="A67:E67"/>
    <mergeCell ref="A68:E68"/>
    <mergeCell ref="A69:E69"/>
    <mergeCell ref="A70:E70"/>
    <mergeCell ref="A71:E71"/>
    <mergeCell ref="A72:E72"/>
    <mergeCell ref="A75:F76"/>
    <mergeCell ref="A78:E78"/>
    <mergeCell ref="A63:E63"/>
    <mergeCell ref="A43:C43"/>
    <mergeCell ref="A44:C44"/>
    <mergeCell ref="A45:C45"/>
    <mergeCell ref="A46:C46"/>
    <mergeCell ref="A47:C47"/>
    <mergeCell ref="A50:F52"/>
    <mergeCell ref="A54:C54"/>
    <mergeCell ref="A55:C55"/>
    <mergeCell ref="A56:C56"/>
    <mergeCell ref="A59:F60"/>
    <mergeCell ref="A62:E62"/>
    <mergeCell ref="I37:P38"/>
    <mergeCell ref="A38:F40"/>
    <mergeCell ref="D41:D42"/>
    <mergeCell ref="E41:E42"/>
    <mergeCell ref="K41:K42"/>
    <mergeCell ref="L41:L42"/>
    <mergeCell ref="A37:F37"/>
    <mergeCell ref="B31:C31"/>
    <mergeCell ref="B32:C32"/>
    <mergeCell ref="B33:C33"/>
    <mergeCell ref="B34:C34"/>
    <mergeCell ref="B35:C35"/>
    <mergeCell ref="I5:L5"/>
    <mergeCell ref="I9:L9"/>
    <mergeCell ref="A20:C20"/>
    <mergeCell ref="A23:F24"/>
    <mergeCell ref="A26:F26"/>
    <mergeCell ref="A11:A12"/>
    <mergeCell ref="C16:D16"/>
    <mergeCell ref="B30:C30"/>
    <mergeCell ref="B4:F4"/>
    <mergeCell ref="B5:F5"/>
    <mergeCell ref="B28:C28"/>
    <mergeCell ref="B29:C29"/>
  </mergeCells>
  <dataValidations count="7">
    <dataValidation operator="greaterThanOrEqual" allowBlank="1" showInputMessage="1" showErrorMessage="1" sqref="B29:C35" xr:uid="{9B92B5DF-5BB5-4304-B5A8-7196BB8AECF6}"/>
    <dataValidation type="textLength" allowBlank="1" showInputMessage="1" showErrorMessage="1" sqref="B99:B107" xr:uid="{1C37FED0-1372-4E50-A315-FCC06F6D01D0}">
      <formula1>10000</formula1>
      <formula2>100000</formula2>
    </dataValidation>
    <dataValidation type="textLength" errorStyle="information" allowBlank="1" showInputMessage="1" showErrorMessage="1" sqref="F19" xr:uid="{668FD419-A521-47BE-91AF-F08472E2961C}">
      <formula1>10000</formula1>
      <formula2>50000</formula2>
    </dataValidation>
    <dataValidation type="textLength" errorStyle="warning" allowBlank="1" showInputMessage="1" showErrorMessage="1" sqref="F21 C106:F107 F14 F86 F18 F103 F88" xr:uid="{D1801A4C-FD6A-4914-93BD-37C750E4B8AA}">
      <formula1>10000</formula1>
      <formula2>50000</formula2>
    </dataValidation>
    <dataValidation type="decimal" allowBlank="1" showInputMessage="1" showErrorMessage="1" sqref="F20" xr:uid="{A5FAB13B-32EC-4310-B570-D246A9D765E6}">
      <formula1>0</formula1>
      <formula2>10000000</formula2>
    </dataValidation>
    <dataValidation type="decimal" operator="greaterThanOrEqual" allowBlank="1" showInputMessage="1" showErrorMessage="1" sqref="G17:G18 D29:E35" xr:uid="{BC5D0379-BC3E-4C22-9E73-819F834CE77C}">
      <formula1>0</formula1>
    </dataValidation>
    <dataValidation type="textLength" allowBlank="1" showInputMessage="1" showErrorMessage="1" sqref="F36 F54:F57 G19 G14 G16 F48 F73 F80 G21 E109 E105:F105 F99:F102 C104:F104 E99:E103 F15:F17" xr:uid="{D9E923AF-2AEB-4F44-B837-DD738A8877A4}">
      <formula1>10000</formula1>
      <formula2>50000</formula2>
    </dataValidation>
  </dataValidations>
  <printOptions horizontalCentered="1"/>
  <pageMargins left="0.25" right="0.25" top="0.75" bottom="0.75" header="0.3" footer="0.3"/>
  <pageSetup paperSize="9" fitToHeight="0" orientation="portrait" r:id="rId1"/>
  <headerFooter>
    <oddFooter>&amp;R2025 - Del 3, side &amp;P</oddFooter>
  </headerFooter>
  <rowBreaks count="2" manualBreakCount="2">
    <brk id="52" max="5" man="1"/>
    <brk id="94" max="5" man="1"/>
  </rowBreaks>
  <colBreaks count="1" manualBreakCount="1">
    <brk id="7" max="16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2B167-DA39-4054-82A3-C525E84709FA}">
  <sheetPr>
    <tabColor theme="3" tint="0.59999389629810485"/>
  </sheetPr>
  <dimension ref="A1:W115"/>
  <sheetViews>
    <sheetView showGridLines="0" topLeftCell="A54" zoomScaleNormal="100" zoomScaleSheetLayoutView="100" workbookViewId="0">
      <selection activeCell="I55" sqref="I55"/>
    </sheetView>
  </sheetViews>
  <sheetFormatPr defaultColWidth="8.81640625" defaultRowHeight="12.5" x14ac:dyDescent="0.25"/>
  <cols>
    <col min="1" max="1" width="42.7265625" style="18" customWidth="1"/>
    <col min="2" max="3" width="9.7265625" style="18" customWidth="1"/>
    <col min="4" max="4" width="10.54296875" style="19" customWidth="1"/>
    <col min="5" max="5" width="9.7265625" style="19" customWidth="1"/>
    <col min="6" max="6" width="11.7265625" style="19" customWidth="1"/>
    <col min="7" max="7" width="1.81640625" style="19" customWidth="1"/>
    <col min="8" max="8" width="4.453125" customWidth="1"/>
    <col min="9" max="10" width="37.453125" style="21" customWidth="1"/>
    <col min="11" max="11" width="8.81640625" style="18"/>
    <col min="12" max="12" width="11.26953125" style="18" customWidth="1"/>
    <col min="13" max="16384" width="8.81640625" style="18"/>
  </cols>
  <sheetData>
    <row r="1" spans="1:22" ht="9" customHeight="1" x14ac:dyDescent="0.25">
      <c r="A1" s="46"/>
    </row>
    <row r="2" spans="1:22" ht="13" x14ac:dyDescent="0.3">
      <c r="A2" s="48" t="s">
        <v>29</v>
      </c>
      <c r="B2" s="49"/>
      <c r="C2" s="48"/>
      <c r="D2" s="48"/>
      <c r="E2" s="48"/>
      <c r="F2" s="48"/>
      <c r="G2" s="50"/>
      <c r="I2" s="42" t="s">
        <v>179</v>
      </c>
      <c r="J2" s="42"/>
      <c r="K2" s="51"/>
      <c r="L2" s="51"/>
    </row>
    <row r="3" spans="1:22" ht="13" x14ac:dyDescent="0.3">
      <c r="A3" s="48"/>
      <c r="B3" s="52"/>
      <c r="C3" s="48"/>
      <c r="D3" s="48"/>
      <c r="E3" s="48"/>
      <c r="F3" s="48"/>
      <c r="G3" s="50"/>
      <c r="I3" s="124" t="s">
        <v>165</v>
      </c>
      <c r="J3" s="122"/>
      <c r="K3" s="123"/>
      <c r="L3" s="123"/>
    </row>
    <row r="4" spans="1:22" ht="13" x14ac:dyDescent="0.25">
      <c r="A4" s="48" t="s">
        <v>44</v>
      </c>
      <c r="B4" s="266"/>
      <c r="C4" s="267"/>
      <c r="D4" s="267"/>
      <c r="E4" s="267"/>
      <c r="F4" s="268"/>
      <c r="G4" s="53"/>
      <c r="I4" s="22"/>
      <c r="J4" s="22"/>
    </row>
    <row r="5" spans="1:22" ht="27" customHeight="1" x14ac:dyDescent="0.25">
      <c r="A5" s="48" t="s">
        <v>45</v>
      </c>
      <c r="B5" s="246"/>
      <c r="C5" s="247"/>
      <c r="D5" s="247"/>
      <c r="E5" s="247"/>
      <c r="F5" s="269"/>
      <c r="G5" s="53"/>
      <c r="I5" s="270" t="s">
        <v>118</v>
      </c>
      <c r="J5" s="270"/>
      <c r="K5" s="270"/>
      <c r="L5" s="270"/>
    </row>
    <row r="6" spans="1:22" ht="13" x14ac:dyDescent="0.25">
      <c r="A6" s="48"/>
      <c r="B6" s="54"/>
      <c r="C6" s="54"/>
      <c r="D6" s="54"/>
      <c r="E6" s="54"/>
      <c r="F6" s="54"/>
      <c r="G6" s="55"/>
      <c r="I6" t="s">
        <v>114</v>
      </c>
    </row>
    <row r="7" spans="1:22" ht="15.5" x14ac:dyDescent="0.25">
      <c r="A7" s="238" t="s">
        <v>203</v>
      </c>
      <c r="B7" s="184"/>
      <c r="C7" s="184"/>
      <c r="D7" s="184"/>
      <c r="E7" s="184"/>
      <c r="F7" s="184"/>
      <c r="G7" s="55"/>
      <c r="I7" t="s">
        <v>94</v>
      </c>
      <c r="K7" s="21"/>
      <c r="L7" s="21"/>
      <c r="M7" s="21"/>
      <c r="N7" s="21"/>
      <c r="O7" s="21"/>
      <c r="P7" s="21"/>
      <c r="Q7" s="21"/>
      <c r="R7" s="21"/>
      <c r="S7" s="21"/>
      <c r="T7" s="21"/>
      <c r="U7" s="21"/>
      <c r="V7" s="21"/>
    </row>
    <row r="8" spans="1:22" x14ac:dyDescent="0.25">
      <c r="D8" s="18"/>
      <c r="E8" s="18"/>
      <c r="F8" s="18"/>
      <c r="G8" s="56"/>
      <c r="I8" s="44" t="s">
        <v>101</v>
      </c>
      <c r="K8" s="21"/>
      <c r="L8" s="21"/>
      <c r="M8" s="21"/>
      <c r="N8" s="21"/>
      <c r="O8" s="21"/>
      <c r="P8" s="21"/>
      <c r="Q8" s="21"/>
      <c r="R8" s="21"/>
      <c r="S8" s="21"/>
      <c r="T8" s="21"/>
      <c r="U8" s="21"/>
      <c r="V8" s="21"/>
    </row>
    <row r="9" spans="1:22" ht="12" customHeight="1" x14ac:dyDescent="0.25">
      <c r="A9" s="62"/>
      <c r="B9" s="63"/>
      <c r="C9"/>
      <c r="D9" s="63"/>
      <c r="E9" s="2"/>
      <c r="F9" s="63"/>
      <c r="G9" s="64"/>
      <c r="I9" s="275" t="s">
        <v>173</v>
      </c>
      <c r="J9" s="275"/>
      <c r="K9" s="275"/>
      <c r="L9" s="275"/>
    </row>
    <row r="10" spans="1:22" ht="12" customHeight="1" x14ac:dyDescent="0.3">
      <c r="A10" s="237" t="s">
        <v>204</v>
      </c>
      <c r="B10" s="39"/>
      <c r="C10" s="39"/>
      <c r="D10" s="65"/>
      <c r="E10" s="2"/>
      <c r="F10" s="63"/>
      <c r="G10" s="64"/>
      <c r="I10" s="59"/>
      <c r="J10" s="18"/>
      <c r="K10"/>
      <c r="L10"/>
    </row>
    <row r="11" spans="1:22" ht="13" x14ac:dyDescent="0.25">
      <c r="A11" s="252" t="s">
        <v>48</v>
      </c>
      <c r="B11" s="8"/>
      <c r="C11" s="8"/>
      <c r="D11" s="9"/>
      <c r="E11" s="9"/>
      <c r="F11" s="14" t="s">
        <v>33</v>
      </c>
      <c r="G11" s="66"/>
      <c r="I11" s="89" t="s">
        <v>115</v>
      </c>
      <c r="J11" s="18"/>
      <c r="L11" s="59"/>
    </row>
    <row r="12" spans="1:22" x14ac:dyDescent="0.25">
      <c r="A12" s="253"/>
      <c r="B12" s="10"/>
      <c r="C12" s="10"/>
      <c r="D12" s="11"/>
      <c r="E12" s="11"/>
      <c r="F12" s="67" t="s">
        <v>0</v>
      </c>
      <c r="G12" s="68"/>
      <c r="I12" s="89" t="s">
        <v>197</v>
      </c>
      <c r="J12" s="18"/>
    </row>
    <row r="13" spans="1:22" ht="40.5" customHeight="1" x14ac:dyDescent="0.25">
      <c r="A13" s="148"/>
      <c r="B13" s="149"/>
      <c r="C13" s="149"/>
      <c r="D13" s="150"/>
      <c r="E13" s="149"/>
      <c r="F13" s="151"/>
      <c r="G13" s="69"/>
      <c r="I13" s="89" t="s">
        <v>78</v>
      </c>
      <c r="J13" s="18"/>
      <c r="L13" s="59"/>
    </row>
    <row r="14" spans="1:22" ht="12.75" customHeight="1" x14ac:dyDescent="0.25">
      <c r="A14" s="158" t="s">
        <v>12</v>
      </c>
      <c r="B14" s="159"/>
      <c r="C14" s="159"/>
      <c r="D14" s="159"/>
      <c r="E14" s="162"/>
      <c r="F14" s="153">
        <f>+F36</f>
        <v>0</v>
      </c>
      <c r="G14" s="70"/>
      <c r="I14" s="43"/>
      <c r="J14" s="43"/>
    </row>
    <row r="15" spans="1:22" ht="12.75" customHeight="1" x14ac:dyDescent="0.25">
      <c r="A15" s="160" t="s">
        <v>56</v>
      </c>
      <c r="B15" s="159"/>
      <c r="C15" s="159"/>
      <c r="D15" s="36"/>
      <c r="E15" s="163"/>
      <c r="F15" s="153">
        <f>+F48</f>
        <v>0</v>
      </c>
      <c r="G15" s="74"/>
      <c r="I15" s="21" t="s">
        <v>61</v>
      </c>
    </row>
    <row r="16" spans="1:22" x14ac:dyDescent="0.25">
      <c r="A16" s="160" t="s">
        <v>216</v>
      </c>
      <c r="B16" s="159"/>
      <c r="C16" s="245"/>
      <c r="D16" s="245"/>
      <c r="E16" s="163"/>
      <c r="F16" s="153">
        <f>+F57</f>
        <v>0</v>
      </c>
      <c r="G16" s="70"/>
      <c r="I16" s="21" t="s">
        <v>62</v>
      </c>
    </row>
    <row r="17" spans="1:23" x14ac:dyDescent="0.25">
      <c r="A17" s="160" t="s">
        <v>57</v>
      </c>
      <c r="B17" s="159"/>
      <c r="C17" s="159"/>
      <c r="D17" s="36"/>
      <c r="E17" s="163"/>
      <c r="F17" s="154">
        <f>+F73</f>
        <v>0</v>
      </c>
      <c r="G17" s="74"/>
      <c r="I17" s="21" t="s">
        <v>63</v>
      </c>
    </row>
    <row r="18" spans="1:23" x14ac:dyDescent="0.25">
      <c r="A18" s="160" t="s">
        <v>9</v>
      </c>
      <c r="B18" s="159"/>
      <c r="C18" s="159"/>
      <c r="D18" s="36"/>
      <c r="E18" s="163"/>
      <c r="F18" s="154">
        <f>-F80</f>
        <v>0</v>
      </c>
      <c r="G18" s="74"/>
      <c r="I18" s="21" t="s">
        <v>95</v>
      </c>
    </row>
    <row r="19" spans="1:23" ht="13" x14ac:dyDescent="0.3">
      <c r="A19" s="161" t="s">
        <v>155</v>
      </c>
      <c r="B19" s="1"/>
      <c r="C19" s="1"/>
      <c r="D19" s="204"/>
      <c r="E19" s="164"/>
      <c r="F19" s="155">
        <f>ROUND(F14,0)+ROUND(F15,0)+ROUND(F16,0)+ROUND(F17,0)+ROUND(F18,0)</f>
        <v>0</v>
      </c>
      <c r="G19" s="75"/>
      <c r="H19" s="76"/>
    </row>
    <row r="20" spans="1:23" ht="13" x14ac:dyDescent="0.3">
      <c r="A20" s="261" t="s">
        <v>154</v>
      </c>
      <c r="B20" s="262"/>
      <c r="C20" s="262"/>
      <c r="D20" s="36"/>
      <c r="E20" s="163"/>
      <c r="F20" s="152">
        <f>(F88+F86)</f>
        <v>0</v>
      </c>
      <c r="G20" s="70"/>
      <c r="I20" s="21" t="s">
        <v>199</v>
      </c>
    </row>
    <row r="21" spans="1:23" ht="13.5" thickBot="1" x14ac:dyDescent="0.35">
      <c r="A21" s="166" t="s">
        <v>1</v>
      </c>
      <c r="B21" s="167"/>
      <c r="C21" s="167"/>
      <c r="D21" s="168"/>
      <c r="E21" s="169"/>
      <c r="F21" s="156">
        <f>ROUND(F19+F20,0)</f>
        <v>0</v>
      </c>
      <c r="G21" s="75"/>
    </row>
    <row r="22" spans="1:23" ht="13.5" customHeight="1" x14ac:dyDescent="0.3">
      <c r="A22"/>
      <c r="B22" s="1"/>
      <c r="C22" s="1"/>
      <c r="D22" s="204"/>
      <c r="E22" s="204"/>
      <c r="F22" s="204"/>
      <c r="G22" s="78"/>
      <c r="I22" s="89" t="s">
        <v>117</v>
      </c>
    </row>
    <row r="23" spans="1:23" ht="12.75" customHeight="1" x14ac:dyDescent="0.25">
      <c r="A23" s="260"/>
      <c r="B23" s="260"/>
      <c r="C23" s="260"/>
      <c r="D23" s="260"/>
      <c r="E23" s="260"/>
      <c r="F23" s="260"/>
      <c r="G23" s="69"/>
      <c r="I23" s="24" t="s">
        <v>168</v>
      </c>
      <c r="J23" s="24"/>
      <c r="K23" s="44"/>
      <c r="L23" s="44"/>
      <c r="M23" s="44"/>
      <c r="N23" s="44"/>
      <c r="O23" s="44"/>
      <c r="P23" s="44"/>
      <c r="Q23" s="44"/>
      <c r="R23" s="44"/>
      <c r="S23" s="44"/>
      <c r="T23" s="44"/>
      <c r="U23" s="44"/>
      <c r="V23" s="44"/>
      <c r="W23" s="44"/>
    </row>
    <row r="24" spans="1:23" ht="12.75" customHeight="1" x14ac:dyDescent="0.25">
      <c r="A24" s="260"/>
      <c r="B24" s="260"/>
      <c r="C24" s="260"/>
      <c r="D24" s="260"/>
      <c r="E24" s="260"/>
      <c r="F24" s="260"/>
      <c r="G24" s="90"/>
      <c r="I24" s="18"/>
      <c r="J24" s="24"/>
      <c r="K24" s="44"/>
      <c r="L24" s="44"/>
      <c r="M24"/>
    </row>
    <row r="25" spans="1:23" ht="14.5" x14ac:dyDescent="0.25">
      <c r="A25" s="15" t="s">
        <v>194</v>
      </c>
      <c r="G25" s="90"/>
      <c r="I25" s="44" t="s">
        <v>77</v>
      </c>
      <c r="J25" s="44"/>
      <c r="K25" s="44"/>
      <c r="L25" s="44"/>
      <c r="M25" s="44"/>
    </row>
    <row r="26" spans="1:23" ht="37.5" customHeight="1" x14ac:dyDescent="0.25">
      <c r="A26" s="275" t="s">
        <v>169</v>
      </c>
      <c r="B26" s="275"/>
      <c r="C26" s="275"/>
      <c r="D26" s="275"/>
      <c r="E26" s="275"/>
      <c r="F26" s="275"/>
      <c r="G26" s="90"/>
      <c r="H26" s="43"/>
      <c r="I26" s="88"/>
      <c r="J26" s="43"/>
      <c r="K26" s="43"/>
      <c r="L26" s="43"/>
      <c r="M26" s="43"/>
      <c r="N26" s="43"/>
    </row>
    <row r="27" spans="1:23" x14ac:dyDescent="0.25">
      <c r="A27" s="43"/>
      <c r="B27" s="43"/>
      <c r="C27" s="43"/>
      <c r="D27" s="43"/>
      <c r="E27" s="43"/>
      <c r="F27" s="43"/>
      <c r="G27" s="90"/>
      <c r="H27" s="43"/>
      <c r="J27" s="43"/>
      <c r="K27" s="44"/>
      <c r="L27" s="44"/>
      <c r="M27" s="44"/>
    </row>
    <row r="28" spans="1:23" ht="38" x14ac:dyDescent="0.3">
      <c r="A28" s="203" t="s">
        <v>148</v>
      </c>
      <c r="B28" s="276" t="s">
        <v>156</v>
      </c>
      <c r="C28" s="276"/>
      <c r="D28" s="150" t="s">
        <v>11</v>
      </c>
      <c r="E28" s="150" t="s">
        <v>42</v>
      </c>
      <c r="F28" s="201">
        <v>1000</v>
      </c>
      <c r="G28" s="90"/>
      <c r="H28" s="43"/>
      <c r="I28" s="71" t="s">
        <v>177</v>
      </c>
      <c r="J28" s="43"/>
      <c r="K28" s="44"/>
      <c r="L28" s="44"/>
      <c r="M28" s="44"/>
    </row>
    <row r="29" spans="1:23" x14ac:dyDescent="0.25">
      <c r="A29" s="94" t="s">
        <v>151</v>
      </c>
      <c r="B29" s="277"/>
      <c r="C29" s="278"/>
      <c r="D29" s="233"/>
      <c r="E29" s="234"/>
      <c r="F29" s="209" t="str">
        <f t="shared" ref="F29:F35" si="0">IF(D29&lt;&gt;"",ROUND((D29*E29)/1000,0),"")</f>
        <v/>
      </c>
      <c r="G29" s="90"/>
      <c r="H29" s="43"/>
      <c r="I29" s="71" t="s">
        <v>180</v>
      </c>
      <c r="J29" s="43"/>
      <c r="K29" s="44"/>
      <c r="L29" s="44"/>
      <c r="M29" s="44"/>
    </row>
    <row r="30" spans="1:23" x14ac:dyDescent="0.25">
      <c r="A30" s="94"/>
      <c r="B30" s="277"/>
      <c r="C30" s="278"/>
      <c r="D30" s="233"/>
      <c r="E30" s="234"/>
      <c r="F30" s="209" t="str">
        <f t="shared" si="0"/>
        <v/>
      </c>
      <c r="G30" s="90"/>
      <c r="H30" s="43"/>
      <c r="I30" s="18"/>
      <c r="J30" s="43"/>
      <c r="K30" s="44"/>
      <c r="L30" s="44"/>
      <c r="M30" s="44"/>
    </row>
    <row r="31" spans="1:23" x14ac:dyDescent="0.25">
      <c r="A31" s="94" t="s">
        <v>152</v>
      </c>
      <c r="B31" s="277"/>
      <c r="C31" s="278"/>
      <c r="D31" s="233"/>
      <c r="E31" s="234"/>
      <c r="F31" s="209" t="str">
        <f t="shared" si="0"/>
        <v/>
      </c>
      <c r="G31" s="90"/>
      <c r="H31" s="43"/>
      <c r="I31" s="72" t="s">
        <v>147</v>
      </c>
      <c r="J31" s="43"/>
      <c r="K31" s="44"/>
      <c r="L31" s="44"/>
      <c r="M31" s="44"/>
    </row>
    <row r="32" spans="1:23" x14ac:dyDescent="0.25">
      <c r="A32" s="94" t="s">
        <v>170</v>
      </c>
      <c r="B32" s="277"/>
      <c r="C32" s="278"/>
      <c r="D32" s="233"/>
      <c r="E32" s="234"/>
      <c r="F32" s="209" t="str">
        <f t="shared" si="0"/>
        <v/>
      </c>
      <c r="G32" s="90"/>
      <c r="H32" s="43"/>
      <c r="I32" s="73" t="s">
        <v>160</v>
      </c>
      <c r="J32" s="43"/>
      <c r="K32" s="44"/>
      <c r="L32" s="44"/>
      <c r="M32" s="44"/>
    </row>
    <row r="33" spans="1:17" x14ac:dyDescent="0.25">
      <c r="A33" s="94"/>
      <c r="B33" s="277"/>
      <c r="C33" s="278"/>
      <c r="D33" s="233"/>
      <c r="E33" s="234"/>
      <c r="F33" s="209" t="str">
        <f t="shared" si="0"/>
        <v/>
      </c>
      <c r="G33" s="90"/>
      <c r="H33" s="43"/>
      <c r="I33" s="18"/>
      <c r="J33" s="43"/>
      <c r="K33" s="44"/>
      <c r="L33" s="44"/>
      <c r="M33" s="44"/>
    </row>
    <row r="34" spans="1:17" x14ac:dyDescent="0.25">
      <c r="A34" s="94"/>
      <c r="B34" s="277"/>
      <c r="C34" s="278"/>
      <c r="D34" s="233"/>
      <c r="E34" s="234"/>
      <c r="F34" s="209" t="str">
        <f t="shared" si="0"/>
        <v/>
      </c>
      <c r="G34" s="90"/>
      <c r="H34" s="43"/>
      <c r="I34" s="18" t="s">
        <v>181</v>
      </c>
      <c r="J34" s="43"/>
      <c r="K34" s="44"/>
      <c r="L34" s="44"/>
      <c r="M34" s="44"/>
    </row>
    <row r="35" spans="1:17" x14ac:dyDescent="0.25">
      <c r="A35" s="94"/>
      <c r="B35" s="277"/>
      <c r="C35" s="278"/>
      <c r="D35" s="233"/>
      <c r="E35" s="234"/>
      <c r="F35" s="209" t="str">
        <f t="shared" si="0"/>
        <v/>
      </c>
      <c r="G35" s="90"/>
      <c r="H35" s="43"/>
      <c r="I35" s="21" t="s">
        <v>178</v>
      </c>
      <c r="J35" s="43"/>
      <c r="K35" s="44"/>
      <c r="L35" s="44"/>
      <c r="M35" s="44"/>
    </row>
    <row r="36" spans="1:17" ht="13" x14ac:dyDescent="0.25">
      <c r="A36" s="210" t="s">
        <v>12</v>
      </c>
      <c r="B36" s="211"/>
      <c r="C36" s="211"/>
      <c r="D36" s="213"/>
      <c r="E36" s="214"/>
      <c r="F36" s="212">
        <f>SUM(F29:F35)</f>
        <v>0</v>
      </c>
      <c r="G36" s="90"/>
      <c r="H36" s="43"/>
      <c r="I36" s="73"/>
      <c r="J36" s="43"/>
      <c r="K36" s="44"/>
      <c r="L36" s="44"/>
      <c r="M36" s="44"/>
    </row>
    <row r="37" spans="1:17" ht="12.75" customHeight="1" x14ac:dyDescent="0.25">
      <c r="A37" s="260" t="s">
        <v>145</v>
      </c>
      <c r="B37" s="260"/>
      <c r="C37" s="260"/>
      <c r="D37" s="260"/>
      <c r="E37" s="260"/>
      <c r="F37" s="260"/>
      <c r="G37" s="69"/>
      <c r="I37" s="275" t="s">
        <v>182</v>
      </c>
      <c r="J37" s="275"/>
      <c r="K37" s="275"/>
      <c r="L37" s="275"/>
      <c r="M37" s="275"/>
      <c r="N37" s="275"/>
      <c r="O37" s="275"/>
      <c r="P37" s="275"/>
    </row>
    <row r="38" spans="1:17" x14ac:dyDescent="0.25">
      <c r="A38" s="260"/>
      <c r="B38" s="260"/>
      <c r="C38" s="260"/>
      <c r="D38" s="260"/>
      <c r="E38" s="260"/>
      <c r="F38" s="260"/>
      <c r="G38" s="69"/>
      <c r="I38" s="275"/>
      <c r="J38" s="275"/>
      <c r="K38" s="275"/>
      <c r="L38" s="275"/>
      <c r="M38" s="275"/>
      <c r="N38" s="275"/>
      <c r="O38" s="275"/>
      <c r="P38" s="275"/>
    </row>
    <row r="39" spans="1:17" x14ac:dyDescent="0.25">
      <c r="A39" s="260"/>
      <c r="B39" s="260"/>
      <c r="C39" s="260"/>
      <c r="D39" s="260"/>
      <c r="E39" s="260"/>
      <c r="F39" s="260"/>
      <c r="G39" s="90"/>
      <c r="I39" s="89" t="s">
        <v>140</v>
      </c>
      <c r="K39" s="44"/>
      <c r="L39" s="44"/>
      <c r="M39" s="44"/>
      <c r="N39" s="44"/>
      <c r="O39" s="44"/>
      <c r="P39" s="44"/>
      <c r="Q39" s="44"/>
    </row>
    <row r="40" spans="1:17" x14ac:dyDescent="0.25">
      <c r="A40" s="279"/>
      <c r="B40" s="279"/>
      <c r="C40" s="279"/>
      <c r="D40" s="279"/>
      <c r="E40" s="279"/>
      <c r="F40" s="279"/>
      <c r="G40" s="90"/>
      <c r="I40" s="24" t="s">
        <v>142</v>
      </c>
      <c r="J40" s="24"/>
      <c r="K40" s="24"/>
      <c r="L40" s="24"/>
      <c r="M40" s="24"/>
      <c r="N40" s="44"/>
      <c r="O40" s="44"/>
      <c r="P40" s="44"/>
      <c r="Q40" s="44"/>
    </row>
    <row r="41" spans="1:17" ht="12.75" customHeight="1" x14ac:dyDescent="0.3">
      <c r="A41" s="103" t="s">
        <v>131</v>
      </c>
      <c r="B41" s="104"/>
      <c r="C41" s="104"/>
      <c r="D41" s="280" t="s">
        <v>55</v>
      </c>
      <c r="E41" s="280" t="s">
        <v>75</v>
      </c>
      <c r="F41" s="105"/>
      <c r="G41" s="90"/>
      <c r="I41" s="24" t="s">
        <v>139</v>
      </c>
      <c r="J41" s="43"/>
      <c r="K41" s="282" t="s">
        <v>55</v>
      </c>
      <c r="L41" s="282" t="s">
        <v>75</v>
      </c>
      <c r="N41" s="44"/>
      <c r="O41" s="44"/>
      <c r="P41" s="44"/>
      <c r="Q41" s="44"/>
    </row>
    <row r="42" spans="1:17" ht="13" x14ac:dyDescent="0.3">
      <c r="A42" s="106" t="s">
        <v>79</v>
      </c>
      <c r="B42" s="47"/>
      <c r="C42" s="47"/>
      <c r="D42" s="281"/>
      <c r="E42" s="281"/>
      <c r="F42" s="107">
        <v>1000</v>
      </c>
      <c r="G42" s="90"/>
      <c r="I42" s="43" t="s">
        <v>79</v>
      </c>
      <c r="J42" s="15"/>
      <c r="K42" s="283"/>
      <c r="L42" s="283"/>
      <c r="M42" s="30">
        <v>1000</v>
      </c>
      <c r="N42" s="44"/>
      <c r="O42" s="44"/>
      <c r="P42" s="44"/>
      <c r="Q42" s="44"/>
    </row>
    <row r="43" spans="1:17" x14ac:dyDescent="0.25">
      <c r="A43" s="246"/>
      <c r="B43" s="247"/>
      <c r="C43" s="269"/>
      <c r="D43" s="215"/>
      <c r="E43" s="216"/>
      <c r="F43" s="209" t="str">
        <f>IF(D43&lt;&gt;"",ROUND((D43*E43)/1000,0),"")</f>
        <v/>
      </c>
      <c r="G43" s="69"/>
      <c r="I43" s="185" t="s">
        <v>135</v>
      </c>
      <c r="J43" s="185"/>
      <c r="K43" s="186">
        <v>120</v>
      </c>
      <c r="L43" s="187">
        <v>950</v>
      </c>
      <c r="M43" s="187">
        <f>+K43*L43/1000</f>
        <v>114</v>
      </c>
    </row>
    <row r="44" spans="1:17" ht="12.75" customHeight="1" x14ac:dyDescent="0.25">
      <c r="A44" s="246"/>
      <c r="B44" s="247"/>
      <c r="C44" s="269"/>
      <c r="D44" s="215"/>
      <c r="E44" s="216"/>
      <c r="F44" s="209" t="str">
        <f t="shared" ref="F44:F47" si="1">IF(D44&lt;&gt;"",ROUND((D44*E44)/1000,0),"")</f>
        <v/>
      </c>
      <c r="G44" s="90"/>
      <c r="I44" s="185" t="s">
        <v>136</v>
      </c>
      <c r="J44" s="188"/>
      <c r="K44" s="189">
        <v>55</v>
      </c>
      <c r="L44" s="190">
        <v>875</v>
      </c>
      <c r="M44" s="190">
        <f>+K44*L44/1000</f>
        <v>48.125</v>
      </c>
    </row>
    <row r="45" spans="1:17" x14ac:dyDescent="0.25">
      <c r="A45" s="246"/>
      <c r="B45" s="247"/>
      <c r="C45" s="269"/>
      <c r="D45" s="215"/>
      <c r="E45" s="216"/>
      <c r="F45" s="209" t="str">
        <f t="shared" si="1"/>
        <v/>
      </c>
      <c r="G45" s="90"/>
      <c r="I45" s="34" t="s">
        <v>132</v>
      </c>
      <c r="J45" s="34"/>
      <c r="K45" s="186">
        <v>645</v>
      </c>
      <c r="L45" s="187">
        <v>750</v>
      </c>
      <c r="M45" s="187">
        <f t="shared" ref="M45:M49" si="2">+K45*L45/1000</f>
        <v>483.75</v>
      </c>
    </row>
    <row r="46" spans="1:17" x14ac:dyDescent="0.25">
      <c r="A46" s="246"/>
      <c r="B46" s="247"/>
      <c r="C46" s="269"/>
      <c r="D46" s="217"/>
      <c r="E46" s="218"/>
      <c r="F46" s="209" t="str">
        <f t="shared" si="1"/>
        <v/>
      </c>
      <c r="G46" s="90"/>
      <c r="I46" s="34" t="s">
        <v>134</v>
      </c>
      <c r="J46" s="34"/>
      <c r="K46" s="186">
        <v>150</v>
      </c>
      <c r="L46" s="187">
        <v>350</v>
      </c>
      <c r="M46" s="187">
        <f t="shared" si="2"/>
        <v>52.5</v>
      </c>
    </row>
    <row r="47" spans="1:17" x14ac:dyDescent="0.25">
      <c r="A47" s="246"/>
      <c r="B47" s="247"/>
      <c r="C47" s="269"/>
      <c r="D47" s="217"/>
      <c r="E47" s="218"/>
      <c r="F47" s="209" t="str">
        <f t="shared" si="1"/>
        <v/>
      </c>
      <c r="G47" s="90"/>
      <c r="I47" s="191" t="s">
        <v>171</v>
      </c>
      <c r="J47" s="191"/>
      <c r="K47" s="192">
        <v>20</v>
      </c>
      <c r="L47" s="193">
        <v>1000</v>
      </c>
      <c r="M47" s="187">
        <f t="shared" si="2"/>
        <v>20</v>
      </c>
    </row>
    <row r="48" spans="1:17" ht="13" x14ac:dyDescent="0.3">
      <c r="A48" s="108" t="s">
        <v>56</v>
      </c>
      <c r="B48" s="109"/>
      <c r="C48" s="109"/>
      <c r="D48" s="34"/>
      <c r="E48" s="34"/>
      <c r="F48" s="173">
        <f>ROUND(SUM(F43:F47),0)</f>
        <v>0</v>
      </c>
      <c r="G48" s="90"/>
      <c r="I48" s="194" t="s">
        <v>137</v>
      </c>
      <c r="J48" s="194"/>
      <c r="K48" s="194" t="s">
        <v>93</v>
      </c>
      <c r="L48" s="195"/>
      <c r="M48" s="196">
        <v>20</v>
      </c>
    </row>
    <row r="49" spans="1:19" ht="12.75" customHeight="1" x14ac:dyDescent="0.25">
      <c r="A49" s="22" t="s">
        <v>87</v>
      </c>
      <c r="G49" s="69"/>
      <c r="I49" s="183" t="s">
        <v>133</v>
      </c>
      <c r="J49" s="183"/>
      <c r="K49" s="192">
        <v>50</v>
      </c>
      <c r="L49" s="193">
        <v>1000</v>
      </c>
      <c r="M49" s="187">
        <f t="shared" si="2"/>
        <v>50</v>
      </c>
    </row>
    <row r="50" spans="1:19" x14ac:dyDescent="0.25">
      <c r="A50" s="260"/>
      <c r="B50" s="260"/>
      <c r="C50" s="260"/>
      <c r="D50" s="260"/>
      <c r="E50" s="260"/>
      <c r="F50" s="260"/>
      <c r="G50" s="69"/>
      <c r="I50" s="18" t="s">
        <v>138</v>
      </c>
      <c r="J50" s="197"/>
      <c r="K50" s="198"/>
      <c r="L50" s="199"/>
      <c r="M50" s="200"/>
    </row>
    <row r="51" spans="1:19" x14ac:dyDescent="0.25">
      <c r="A51" s="260"/>
      <c r="B51" s="260"/>
      <c r="C51" s="260"/>
      <c r="D51" s="260"/>
      <c r="E51" s="260"/>
      <c r="F51" s="260"/>
      <c r="G51" s="69"/>
      <c r="J51" s="24"/>
      <c r="K51" s="24"/>
      <c r="L51" s="24"/>
      <c r="M51" s="24"/>
      <c r="N51" s="24"/>
      <c r="O51" s="24"/>
      <c r="P51" s="24"/>
      <c r="Q51" s="24"/>
      <c r="R51" s="24"/>
      <c r="S51" s="24"/>
    </row>
    <row r="52" spans="1:19" ht="12.75" customHeight="1" x14ac:dyDescent="0.25">
      <c r="A52" s="260"/>
      <c r="B52" s="260"/>
      <c r="C52" s="260"/>
      <c r="D52" s="260"/>
      <c r="E52" s="260"/>
      <c r="F52" s="260"/>
      <c r="G52" s="69"/>
      <c r="I52" s="43" t="s">
        <v>164</v>
      </c>
      <c r="J52" s="24"/>
      <c r="K52" s="24"/>
      <c r="L52" s="24"/>
      <c r="M52" s="24"/>
      <c r="N52" s="24"/>
      <c r="O52" s="24"/>
    </row>
    <row r="53" spans="1:19" ht="38" x14ac:dyDescent="0.3">
      <c r="A53" s="100" t="s">
        <v>217</v>
      </c>
      <c r="B53" s="110"/>
      <c r="C53" s="102"/>
      <c r="D53" s="182" t="s">
        <v>112</v>
      </c>
      <c r="E53" s="182" t="s">
        <v>111</v>
      </c>
      <c r="F53" s="111">
        <v>1000</v>
      </c>
      <c r="G53" s="90"/>
      <c r="I53" s="24"/>
      <c r="J53" s="24"/>
      <c r="K53" s="24"/>
      <c r="L53" s="24"/>
      <c r="M53" s="24"/>
      <c r="N53" s="24"/>
      <c r="O53" s="24"/>
    </row>
    <row r="54" spans="1:19" x14ac:dyDescent="0.25">
      <c r="A54" s="250"/>
      <c r="B54" s="251"/>
      <c r="C54" s="284"/>
      <c r="D54" s="219"/>
      <c r="E54" s="219"/>
      <c r="F54" s="209" t="str">
        <f>IF(D54&lt;&gt;"",ROUND((D54-E54),0),"")</f>
        <v/>
      </c>
      <c r="G54" s="90"/>
      <c r="I54" s="59" t="s">
        <v>220</v>
      </c>
    </row>
    <row r="55" spans="1:19" x14ac:dyDescent="0.25">
      <c r="A55" s="250"/>
      <c r="B55" s="251"/>
      <c r="C55" s="284"/>
      <c r="D55" s="219"/>
      <c r="E55" s="219"/>
      <c r="F55" s="209" t="str">
        <f t="shared" ref="F55:F56" si="3">IF(D55&lt;&gt;"",ROUND((D55-E55),0),"")</f>
        <v/>
      </c>
      <c r="G55" s="69"/>
      <c r="I55" s="21" t="s">
        <v>221</v>
      </c>
      <c r="J55" s="40"/>
    </row>
    <row r="56" spans="1:19" x14ac:dyDescent="0.25">
      <c r="A56" s="250"/>
      <c r="B56" s="251"/>
      <c r="C56" s="284"/>
      <c r="D56" s="219"/>
      <c r="E56" s="219"/>
      <c r="F56" s="209" t="str">
        <f t="shared" si="3"/>
        <v/>
      </c>
      <c r="G56" s="90"/>
    </row>
    <row r="57" spans="1:19" ht="13" x14ac:dyDescent="0.3">
      <c r="A57" s="108" t="s">
        <v>216</v>
      </c>
      <c r="B57" s="109"/>
      <c r="C57" s="109"/>
      <c r="D57" s="34"/>
      <c r="E57" s="34"/>
      <c r="F57" s="172">
        <f>ROUND(SUM(F54:F56),0)</f>
        <v>0</v>
      </c>
      <c r="G57" s="90"/>
    </row>
    <row r="58" spans="1:19" x14ac:dyDescent="0.25">
      <c r="A58" s="22" t="s">
        <v>218</v>
      </c>
      <c r="D58" s="18"/>
      <c r="E58" s="18"/>
      <c r="F58" s="18"/>
      <c r="G58" s="90"/>
    </row>
    <row r="59" spans="1:19" x14ac:dyDescent="0.25">
      <c r="A59" s="260"/>
      <c r="B59" s="260"/>
      <c r="C59" s="260"/>
      <c r="D59" s="260"/>
      <c r="E59" s="260"/>
      <c r="F59" s="260"/>
      <c r="G59" s="90"/>
      <c r="I59" s="21" t="s">
        <v>103</v>
      </c>
    </row>
    <row r="60" spans="1:19" x14ac:dyDescent="0.25">
      <c r="A60" s="279"/>
      <c r="B60" s="279"/>
      <c r="C60" s="279"/>
      <c r="D60" s="279"/>
      <c r="E60" s="279"/>
      <c r="F60" s="279"/>
      <c r="G60" s="90"/>
      <c r="I60" s="21" t="s">
        <v>102</v>
      </c>
    </row>
    <row r="61" spans="1:19" ht="13" x14ac:dyDescent="0.3">
      <c r="A61" s="100" t="s">
        <v>10</v>
      </c>
      <c r="B61" s="101"/>
      <c r="C61" s="101"/>
      <c r="D61" s="102"/>
      <c r="E61" s="112"/>
      <c r="F61" s="111">
        <v>1000</v>
      </c>
      <c r="G61" s="69"/>
      <c r="I61" s="21" t="s">
        <v>80</v>
      </c>
      <c r="J61" s="15"/>
      <c r="M61" s="30"/>
    </row>
    <row r="62" spans="1:19" x14ac:dyDescent="0.25">
      <c r="A62" s="250" t="s">
        <v>71</v>
      </c>
      <c r="B62" s="251"/>
      <c r="C62" s="251"/>
      <c r="D62" s="251"/>
      <c r="E62" s="251"/>
      <c r="F62" s="219"/>
      <c r="G62" s="90"/>
      <c r="I62" s="21" t="s">
        <v>183</v>
      </c>
      <c r="M62" s="24"/>
    </row>
    <row r="63" spans="1:19" x14ac:dyDescent="0.25">
      <c r="A63" s="246" t="s">
        <v>73</v>
      </c>
      <c r="B63" s="247"/>
      <c r="C63" s="247"/>
      <c r="D63" s="247"/>
      <c r="E63" s="247"/>
      <c r="F63" s="219"/>
      <c r="G63" s="90"/>
      <c r="K63" s="28"/>
      <c r="L63" s="23"/>
      <c r="M63" s="24"/>
    </row>
    <row r="64" spans="1:19" ht="12.75" customHeight="1" x14ac:dyDescent="0.25">
      <c r="A64" s="246" t="s">
        <v>72</v>
      </c>
      <c r="B64" s="247"/>
      <c r="C64" s="247"/>
      <c r="D64" s="247"/>
      <c r="E64" s="247"/>
      <c r="F64" s="219"/>
      <c r="G64" s="90"/>
      <c r="I64" s="18" t="s">
        <v>153</v>
      </c>
      <c r="L64" s="23"/>
      <c r="M64" s="33"/>
    </row>
    <row r="65" spans="1:14" x14ac:dyDescent="0.25">
      <c r="A65" s="246" t="s">
        <v>129</v>
      </c>
      <c r="B65" s="247"/>
      <c r="C65" s="247"/>
      <c r="D65" s="247"/>
      <c r="E65" s="247"/>
      <c r="F65" s="219"/>
      <c r="G65" s="90"/>
      <c r="I65" s="21" t="s">
        <v>172</v>
      </c>
      <c r="L65" s="23"/>
      <c r="M65" s="33"/>
    </row>
    <row r="66" spans="1:14" x14ac:dyDescent="0.25">
      <c r="A66" s="246" t="s">
        <v>126</v>
      </c>
      <c r="B66" s="247"/>
      <c r="C66" s="247"/>
      <c r="D66" s="247"/>
      <c r="E66" s="247"/>
      <c r="F66" s="219"/>
      <c r="G66" s="90"/>
      <c r="K66" s="21"/>
    </row>
    <row r="67" spans="1:14" x14ac:dyDescent="0.25">
      <c r="A67" s="246" t="s">
        <v>127</v>
      </c>
      <c r="B67" s="247"/>
      <c r="C67" s="247"/>
      <c r="D67" s="247"/>
      <c r="E67" s="247"/>
      <c r="F67" s="219"/>
      <c r="G67" s="90"/>
      <c r="I67" s="21" t="s">
        <v>105</v>
      </c>
      <c r="L67" s="23"/>
      <c r="M67" s="33"/>
    </row>
    <row r="68" spans="1:14" x14ac:dyDescent="0.25">
      <c r="A68" s="246" t="s">
        <v>128</v>
      </c>
      <c r="B68" s="247"/>
      <c r="C68" s="247"/>
      <c r="D68" s="247"/>
      <c r="E68" s="269"/>
      <c r="F68" s="219"/>
      <c r="G68" s="90"/>
      <c r="I68" s="21" t="s">
        <v>104</v>
      </c>
      <c r="L68" s="23"/>
      <c r="M68" s="33"/>
    </row>
    <row r="69" spans="1:14" ht="12.5" customHeight="1" x14ac:dyDescent="0.25">
      <c r="A69" s="246" t="s">
        <v>130</v>
      </c>
      <c r="B69" s="247"/>
      <c r="C69" s="247"/>
      <c r="D69" s="247"/>
      <c r="E69" s="269"/>
      <c r="F69" s="219"/>
      <c r="G69" s="90"/>
      <c r="L69" s="23"/>
      <c r="M69" s="33"/>
    </row>
    <row r="70" spans="1:14" x14ac:dyDescent="0.25">
      <c r="F70" s="219"/>
      <c r="G70" s="90"/>
      <c r="L70" s="23"/>
      <c r="M70" s="33"/>
    </row>
    <row r="71" spans="1:14" x14ac:dyDescent="0.25">
      <c r="A71" s="246"/>
      <c r="B71" s="247"/>
      <c r="C71" s="247"/>
      <c r="D71" s="247"/>
      <c r="E71" s="269"/>
      <c r="F71" s="220"/>
      <c r="G71" s="90"/>
    </row>
    <row r="72" spans="1:14" x14ac:dyDescent="0.25">
      <c r="A72" s="246"/>
      <c r="B72" s="247"/>
      <c r="C72" s="247"/>
      <c r="D72" s="247"/>
      <c r="E72" s="269"/>
      <c r="F72" s="221"/>
      <c r="G72" s="90"/>
      <c r="K72" s="21"/>
      <c r="L72" s="21"/>
      <c r="M72" s="21"/>
      <c r="N72" s="21"/>
    </row>
    <row r="73" spans="1:14" ht="13" x14ac:dyDescent="0.3">
      <c r="A73" s="108" t="s">
        <v>57</v>
      </c>
      <c r="B73" s="109"/>
      <c r="C73" s="109"/>
      <c r="D73" s="34"/>
      <c r="E73" s="34"/>
      <c r="F73" s="172">
        <f>ROUND(SUM(F62:F72),0)</f>
        <v>0</v>
      </c>
      <c r="G73" s="90"/>
      <c r="I73" s="89" t="s">
        <v>140</v>
      </c>
      <c r="K73" s="21"/>
      <c r="L73" s="21"/>
      <c r="M73" s="21"/>
      <c r="N73" s="21"/>
    </row>
    <row r="74" spans="1:14" x14ac:dyDescent="0.25">
      <c r="A74" s="22" t="s">
        <v>85</v>
      </c>
      <c r="D74" s="18"/>
      <c r="E74" s="18"/>
      <c r="F74" s="18"/>
      <c r="G74" s="90"/>
      <c r="I74" s="89"/>
    </row>
    <row r="75" spans="1:14" x14ac:dyDescent="0.25">
      <c r="A75" s="285"/>
      <c r="B75" s="285"/>
      <c r="C75" s="285"/>
      <c r="D75" s="285"/>
      <c r="E75" s="285"/>
      <c r="F75" s="285"/>
      <c r="G75" s="90"/>
      <c r="I75" s="89"/>
    </row>
    <row r="76" spans="1:14" x14ac:dyDescent="0.25">
      <c r="A76" s="285"/>
      <c r="B76" s="285"/>
      <c r="C76" s="285"/>
      <c r="D76" s="285"/>
      <c r="E76" s="285"/>
      <c r="F76" s="285"/>
      <c r="G76" s="90"/>
      <c r="I76" s="89"/>
    </row>
    <row r="77" spans="1:14" ht="13" x14ac:dyDescent="0.3">
      <c r="A77" s="103" t="s">
        <v>158</v>
      </c>
      <c r="B77" s="114"/>
      <c r="C77" s="114"/>
      <c r="D77" s="115"/>
      <c r="E77" s="9"/>
      <c r="F77" s="105">
        <v>1000</v>
      </c>
      <c r="G77" s="90"/>
      <c r="I77" s="40"/>
      <c r="J77" s="40"/>
    </row>
    <row r="78" spans="1:14" x14ac:dyDescent="0.25">
      <c r="A78" s="246"/>
      <c r="B78" s="247"/>
      <c r="C78" s="247"/>
      <c r="D78" s="247"/>
      <c r="E78" s="269"/>
      <c r="F78" s="35"/>
      <c r="G78" s="90"/>
      <c r="I78" s="45"/>
      <c r="J78" s="45"/>
    </row>
    <row r="79" spans="1:14" x14ac:dyDescent="0.25">
      <c r="A79" s="246"/>
      <c r="B79" s="247"/>
      <c r="C79" s="247"/>
      <c r="D79" s="247"/>
      <c r="E79" s="269"/>
      <c r="F79" s="113"/>
      <c r="G79" s="90"/>
    </row>
    <row r="80" spans="1:14" ht="13" x14ac:dyDescent="0.3">
      <c r="A80" s="108" t="s">
        <v>90</v>
      </c>
      <c r="B80" s="109"/>
      <c r="C80" s="109"/>
      <c r="D80" s="34"/>
      <c r="E80" s="34"/>
      <c r="F80" s="172">
        <f>ROUND(SUM(F78:F79),0)</f>
        <v>0</v>
      </c>
      <c r="G80" s="90"/>
    </row>
    <row r="81" spans="1:17" x14ac:dyDescent="0.25">
      <c r="A81" s="22" t="s">
        <v>86</v>
      </c>
      <c r="B81" s="32"/>
      <c r="C81" s="32"/>
      <c r="D81" s="24"/>
      <c r="E81" s="24"/>
      <c r="F81" s="33"/>
      <c r="G81" s="90"/>
    </row>
    <row r="82" spans="1:17" x14ac:dyDescent="0.25">
      <c r="A82" s="286"/>
      <c r="B82" s="286"/>
      <c r="C82" s="286"/>
      <c r="D82" s="286"/>
      <c r="E82" s="286"/>
      <c r="F82" s="286"/>
      <c r="G82" s="90"/>
    </row>
    <row r="83" spans="1:17" x14ac:dyDescent="0.25">
      <c r="A83" s="286"/>
      <c r="B83" s="286"/>
      <c r="C83" s="286"/>
      <c r="D83" s="286"/>
      <c r="E83" s="286"/>
      <c r="F83" s="286"/>
      <c r="G83" s="90"/>
    </row>
    <row r="84" spans="1:17" ht="13" x14ac:dyDescent="0.25">
      <c r="A84" s="100" t="s">
        <v>159</v>
      </c>
      <c r="B84" s="101"/>
      <c r="C84" s="101"/>
      <c r="D84" s="102"/>
      <c r="E84" s="112"/>
      <c r="F84" s="116"/>
      <c r="G84" s="90"/>
      <c r="I84" s="22" t="s">
        <v>198</v>
      </c>
    </row>
    <row r="85" spans="1:17" ht="25" x14ac:dyDescent="0.3">
      <c r="A85" s="100" t="s">
        <v>174</v>
      </c>
      <c r="B85" s="110"/>
      <c r="C85" s="102"/>
      <c r="D85" s="182" t="s">
        <v>146</v>
      </c>
      <c r="E85" s="228" t="s">
        <v>149</v>
      </c>
      <c r="F85" s="230">
        <v>1000</v>
      </c>
      <c r="G85" s="90"/>
      <c r="I85" t="s">
        <v>162</v>
      </c>
      <c r="J85" s="41"/>
    </row>
    <row r="86" spans="1:17" ht="12.75" customHeight="1" x14ac:dyDescent="0.25">
      <c r="A86" s="206" t="s">
        <v>150</v>
      </c>
      <c r="B86" s="207"/>
      <c r="C86" s="208"/>
      <c r="D86" s="229">
        <v>0</v>
      </c>
      <c r="E86" s="205">
        <f>IF(D86=0,0,F14)</f>
        <v>0</v>
      </c>
      <c r="F86" s="209">
        <f>IF(D86&lt;&gt;"",ROUND((D86*E86),0),0)</f>
        <v>0</v>
      </c>
      <c r="G86" s="90"/>
      <c r="I86" s="270" t="s">
        <v>176</v>
      </c>
      <c r="J86" s="270"/>
      <c r="K86" s="270"/>
      <c r="L86" s="270"/>
      <c r="M86" s="270"/>
      <c r="N86" s="270"/>
      <c r="O86" s="270"/>
      <c r="P86" s="270"/>
      <c r="Q86" s="270"/>
    </row>
    <row r="87" spans="1:17" ht="25.5" customHeight="1" x14ac:dyDescent="0.3">
      <c r="A87" s="100" t="s">
        <v>175</v>
      </c>
      <c r="B87" s="110"/>
      <c r="C87" s="102"/>
      <c r="D87" s="182" t="s">
        <v>146</v>
      </c>
      <c r="E87" s="228" t="s">
        <v>163</v>
      </c>
      <c r="F87" s="230">
        <v>1000</v>
      </c>
      <c r="G87" s="90"/>
      <c r="I87" s="270"/>
      <c r="J87" s="270"/>
      <c r="K87" s="270"/>
      <c r="L87" s="270"/>
      <c r="M87" s="270"/>
      <c r="N87" s="270"/>
      <c r="O87" s="270"/>
      <c r="P87" s="270"/>
      <c r="Q87" s="270"/>
    </row>
    <row r="88" spans="1:17" ht="27" customHeight="1" x14ac:dyDescent="0.25">
      <c r="A88" s="287" t="s">
        <v>161</v>
      </c>
      <c r="B88" s="288"/>
      <c r="C88" s="289"/>
      <c r="D88" s="202">
        <v>0</v>
      </c>
      <c r="E88" s="205">
        <f>IF(D88=0,0,+F19-F15)</f>
        <v>0</v>
      </c>
      <c r="F88" s="205">
        <f>IF(D88&lt;&gt;"",ROUND((D88*E88),0),0)</f>
        <v>0</v>
      </c>
      <c r="G88" s="90"/>
      <c r="I88" s="270"/>
      <c r="J88" s="270"/>
      <c r="K88" s="270"/>
      <c r="L88" s="270"/>
      <c r="M88" s="270"/>
      <c r="N88" s="270"/>
      <c r="O88" s="270"/>
      <c r="P88" s="270"/>
      <c r="Q88" s="270"/>
    </row>
    <row r="89" spans="1:17" x14ac:dyDescent="0.25">
      <c r="A89" s="290" t="s">
        <v>116</v>
      </c>
      <c r="B89" s="291"/>
      <c r="C89" s="291"/>
      <c r="D89" s="291"/>
      <c r="E89" s="291"/>
      <c r="F89" s="292"/>
      <c r="G89" s="90"/>
      <c r="I89" s="270"/>
      <c r="J89" s="270"/>
      <c r="K89" s="270"/>
      <c r="L89" s="270"/>
      <c r="M89" s="270"/>
      <c r="N89" s="270"/>
      <c r="O89" s="270"/>
      <c r="P89" s="270"/>
      <c r="Q89" s="270"/>
    </row>
    <row r="90" spans="1:17" x14ac:dyDescent="0.25">
      <c r="A90" s="293"/>
      <c r="B90" s="260"/>
      <c r="C90" s="260"/>
      <c r="D90" s="260"/>
      <c r="E90" s="260"/>
      <c r="F90" s="294"/>
      <c r="G90" s="90"/>
      <c r="I90" s="270"/>
      <c r="J90" s="270"/>
      <c r="K90" s="270"/>
      <c r="L90" s="270"/>
      <c r="M90" s="270"/>
      <c r="N90" s="270"/>
      <c r="O90" s="270"/>
      <c r="P90" s="270"/>
      <c r="Q90" s="270"/>
    </row>
    <row r="91" spans="1:17" x14ac:dyDescent="0.25">
      <c r="A91" s="293"/>
      <c r="B91" s="260"/>
      <c r="C91" s="260"/>
      <c r="D91" s="260"/>
      <c r="E91" s="260"/>
      <c r="F91" s="294"/>
      <c r="G91" s="90"/>
      <c r="J91" s="222"/>
      <c r="K91" s="222"/>
      <c r="L91" s="222"/>
      <c r="M91" s="222"/>
      <c r="N91" s="222"/>
      <c r="O91" s="222"/>
      <c r="P91" s="222"/>
      <c r="Q91" s="222"/>
    </row>
    <row r="92" spans="1:17" ht="13" x14ac:dyDescent="0.3">
      <c r="A92" s="293"/>
      <c r="B92" s="260"/>
      <c r="C92" s="260"/>
      <c r="D92" s="260"/>
      <c r="E92" s="260"/>
      <c r="F92" s="294"/>
      <c r="G92" s="90"/>
      <c r="I92" t="s">
        <v>157</v>
      </c>
      <c r="J92" s="41"/>
    </row>
    <row r="93" spans="1:17" ht="13" x14ac:dyDescent="0.3">
      <c r="A93" s="293"/>
      <c r="B93" s="260"/>
      <c r="C93" s="260"/>
      <c r="D93" s="260"/>
      <c r="E93" s="260"/>
      <c r="F93" s="294"/>
      <c r="G93" s="90"/>
      <c r="I93" t="s">
        <v>141</v>
      </c>
    </row>
    <row r="94" spans="1:17" x14ac:dyDescent="0.25">
      <c r="A94" s="295"/>
      <c r="B94" s="279"/>
      <c r="C94" s="279"/>
      <c r="D94" s="279"/>
      <c r="E94" s="279"/>
      <c r="F94" s="296"/>
      <c r="G94" s="90"/>
      <c r="J94" s="45"/>
    </row>
    <row r="95" spans="1:17" ht="13" x14ac:dyDescent="0.3">
      <c r="A95" s="180" t="s">
        <v>195</v>
      </c>
      <c r="B95" s="180"/>
      <c r="C95" s="180"/>
      <c r="D95" s="180"/>
      <c r="E95" s="180"/>
      <c r="F95" s="180"/>
      <c r="G95" s="90"/>
    </row>
    <row r="96" spans="1:17" ht="27" customHeight="1" x14ac:dyDescent="0.25">
      <c r="A96" s="297" t="s">
        <v>107</v>
      </c>
      <c r="B96" s="298"/>
      <c r="C96" s="298"/>
      <c r="D96" s="298"/>
      <c r="E96" s="298"/>
      <c r="F96" s="298"/>
      <c r="G96" s="90"/>
      <c r="I96" s="89" t="s">
        <v>196</v>
      </c>
    </row>
    <row r="97" spans="1:14" ht="34.5" x14ac:dyDescent="0.25">
      <c r="A97" s="136" t="s">
        <v>88</v>
      </c>
      <c r="B97" s="137" t="s">
        <v>92</v>
      </c>
      <c r="C97" s="138" t="s">
        <v>108</v>
      </c>
      <c r="D97" s="138" t="s">
        <v>109</v>
      </c>
      <c r="E97" s="138" t="s">
        <v>84</v>
      </c>
      <c r="F97" s="139" t="s">
        <v>83</v>
      </c>
      <c r="G97" s="90"/>
      <c r="I97" s="89" t="s">
        <v>106</v>
      </c>
    </row>
    <row r="98" spans="1:14" x14ac:dyDescent="0.25">
      <c r="A98" s="140"/>
      <c r="B98" s="141"/>
      <c r="C98" s="142">
        <v>1000</v>
      </c>
      <c r="D98" s="142">
        <v>1000</v>
      </c>
      <c r="E98" s="142">
        <v>1000</v>
      </c>
      <c r="F98" s="143">
        <v>1000</v>
      </c>
      <c r="G98" s="90"/>
    </row>
    <row r="99" spans="1:14" x14ac:dyDescent="0.25">
      <c r="A99" s="223" t="s">
        <v>12</v>
      </c>
      <c r="B99" s="144">
        <f>+F99-C99-D99-E99</f>
        <v>0</v>
      </c>
      <c r="C99" s="128"/>
      <c r="D99" s="129"/>
      <c r="E99" s="144">
        <f>+F99-C99-D99</f>
        <v>0</v>
      </c>
      <c r="F99" s="178">
        <f>+F14</f>
        <v>0</v>
      </c>
      <c r="G99" s="90"/>
      <c r="I99" s="21" t="s">
        <v>99</v>
      </c>
    </row>
    <row r="100" spans="1:14" x14ac:dyDescent="0.25">
      <c r="A100" s="224" t="s">
        <v>56</v>
      </c>
      <c r="B100" s="144">
        <f>+F100-C100-D100-E100</f>
        <v>0</v>
      </c>
      <c r="C100" s="128"/>
      <c r="D100" s="129"/>
      <c r="E100" s="144">
        <f t="shared" ref="E100:E103" si="4">+F100-C100-D100</f>
        <v>0</v>
      </c>
      <c r="F100" s="178">
        <f>+F15</f>
        <v>0</v>
      </c>
      <c r="G100" s="90"/>
    </row>
    <row r="101" spans="1:14" x14ac:dyDescent="0.25">
      <c r="A101" s="308" t="s">
        <v>216</v>
      </c>
      <c r="B101" s="144">
        <f t="shared" ref="B101:B103" si="5">+F101-C101-D101-E101</f>
        <v>0</v>
      </c>
      <c r="C101" s="128"/>
      <c r="D101" s="129"/>
      <c r="E101" s="144">
        <f t="shared" si="4"/>
        <v>0</v>
      </c>
      <c r="F101" s="178">
        <f>+F16</f>
        <v>0</v>
      </c>
      <c r="G101" s="90"/>
    </row>
    <row r="102" spans="1:14" x14ac:dyDescent="0.25">
      <c r="A102" s="225" t="s">
        <v>57</v>
      </c>
      <c r="B102" s="144">
        <f t="shared" si="5"/>
        <v>0</v>
      </c>
      <c r="C102" s="128"/>
      <c r="D102" s="129"/>
      <c r="E102" s="144">
        <f t="shared" si="4"/>
        <v>0</v>
      </c>
      <c r="F102" s="178">
        <f>+F17</f>
        <v>0</v>
      </c>
      <c r="G102" s="90"/>
    </row>
    <row r="103" spans="1:14" x14ac:dyDescent="0.25">
      <c r="A103" s="225" t="s">
        <v>9</v>
      </c>
      <c r="B103" s="144">
        <f t="shared" si="5"/>
        <v>0</v>
      </c>
      <c r="C103" s="128"/>
      <c r="D103" s="129"/>
      <c r="E103" s="144">
        <f t="shared" si="4"/>
        <v>0</v>
      </c>
      <c r="F103" s="178">
        <f>+F18</f>
        <v>0</v>
      </c>
      <c r="G103" s="90"/>
    </row>
    <row r="104" spans="1:14" x14ac:dyDescent="0.25">
      <c r="A104" s="226" t="s">
        <v>91</v>
      </c>
      <c r="B104" s="144">
        <f>+F104-C104-D104-E104</f>
        <v>0</v>
      </c>
      <c r="C104" s="145">
        <f t="shared" ref="C104:F104" si="6">SUM(C99:C103)</f>
        <v>0</v>
      </c>
      <c r="D104" s="145">
        <f t="shared" si="6"/>
        <v>0</v>
      </c>
      <c r="E104" s="145">
        <f t="shared" si="6"/>
        <v>0</v>
      </c>
      <c r="F104" s="181">
        <f t="shared" si="6"/>
        <v>0</v>
      </c>
      <c r="G104" s="90"/>
    </row>
    <row r="105" spans="1:14" x14ac:dyDescent="0.25">
      <c r="A105" s="227" t="s">
        <v>154</v>
      </c>
      <c r="B105" s="144">
        <f t="shared" ref="B105" si="7">+F105-C105-D105-E105</f>
        <v>0</v>
      </c>
      <c r="C105" s="128"/>
      <c r="D105" s="129"/>
      <c r="E105" s="144">
        <f>+F105-C105-D105</f>
        <v>0</v>
      </c>
      <c r="F105" s="178">
        <f>+F20</f>
        <v>0</v>
      </c>
      <c r="G105" s="90"/>
      <c r="J105" s="24"/>
      <c r="K105" s="24"/>
      <c r="L105" s="24"/>
      <c r="M105" s="24"/>
      <c r="N105" s="24"/>
    </row>
    <row r="106" spans="1:14" x14ac:dyDescent="0.25">
      <c r="A106" s="226" t="s">
        <v>13</v>
      </c>
      <c r="B106" s="144">
        <f>+F106-C106-D106-E106</f>
        <v>0</v>
      </c>
      <c r="C106" s="145">
        <f>+C104+C105</f>
        <v>0</v>
      </c>
      <c r="D106" s="145">
        <f t="shared" ref="D106:F106" si="8">+D104+D105</f>
        <v>0</v>
      </c>
      <c r="E106" s="145">
        <f t="shared" si="8"/>
        <v>0</v>
      </c>
      <c r="F106" s="181">
        <f t="shared" si="8"/>
        <v>0</v>
      </c>
      <c r="G106" s="90"/>
    </row>
    <row r="107" spans="1:14" x14ac:dyDescent="0.25">
      <c r="A107" s="226" t="s">
        <v>1</v>
      </c>
      <c r="B107" s="144">
        <f>+F107-C107-D107-E107</f>
        <v>0</v>
      </c>
      <c r="C107" s="145">
        <f>+C106</f>
        <v>0</v>
      </c>
      <c r="D107" s="145">
        <f>+D106</f>
        <v>0</v>
      </c>
      <c r="E107" s="145">
        <f>+E106</f>
        <v>0</v>
      </c>
      <c r="F107" s="181">
        <f>+F106</f>
        <v>0</v>
      </c>
      <c r="G107" s="90"/>
      <c r="I107" s="22"/>
    </row>
    <row r="108" spans="1:14" ht="6.75" customHeight="1" x14ac:dyDescent="0.25">
      <c r="A108" s="130"/>
      <c r="B108" s="131"/>
      <c r="C108" s="132"/>
      <c r="D108" s="132"/>
      <c r="E108" s="132"/>
      <c r="F108" s="127"/>
      <c r="G108" s="90"/>
    </row>
    <row r="109" spans="1:14" x14ac:dyDescent="0.25">
      <c r="A109" s="133" t="s">
        <v>4</v>
      </c>
      <c r="B109" s="134"/>
      <c r="C109" s="135"/>
      <c r="D109" s="135"/>
      <c r="E109" s="135"/>
      <c r="F109" s="135">
        <f>+F107-F21</f>
        <v>0</v>
      </c>
      <c r="G109" s="90"/>
      <c r="I109" s="21" t="s">
        <v>98</v>
      </c>
    </row>
    <row r="110" spans="1:14" ht="13" x14ac:dyDescent="0.25">
      <c r="B110" s="117"/>
      <c r="C110" s="118"/>
      <c r="D110" s="118"/>
      <c r="E110" s="118"/>
      <c r="F110" s="119"/>
      <c r="G110" s="90"/>
      <c r="I110" s="179" t="s">
        <v>97</v>
      </c>
    </row>
    <row r="111" spans="1:14" x14ac:dyDescent="0.25">
      <c r="A111" s="22" t="s">
        <v>120</v>
      </c>
      <c r="B111" s="88"/>
      <c r="C111" s="120"/>
      <c r="D111" s="120"/>
      <c r="E111" s="120"/>
      <c r="F111" s="121"/>
      <c r="G111" s="90"/>
      <c r="I111" s="179" t="s">
        <v>100</v>
      </c>
    </row>
    <row r="112" spans="1:14" x14ac:dyDescent="0.25">
      <c r="A112" s="270"/>
      <c r="B112" s="270"/>
      <c r="C112" s="270"/>
      <c r="D112" s="270"/>
      <c r="E112" s="270"/>
      <c r="F112" s="270"/>
      <c r="G112" s="90"/>
      <c r="I112" s="22" t="s">
        <v>121</v>
      </c>
    </row>
    <row r="113" spans="1:23" s="21" customFormat="1" x14ac:dyDescent="0.25">
      <c r="A113" s="270"/>
      <c r="B113" s="270"/>
      <c r="C113" s="270"/>
      <c r="D113" s="270"/>
      <c r="E113" s="270"/>
      <c r="F113" s="270"/>
      <c r="G113" s="90"/>
      <c r="H113"/>
      <c r="I113" s="89" t="s">
        <v>140</v>
      </c>
      <c r="K113" s="18"/>
      <c r="L113" s="18"/>
      <c r="M113" s="18"/>
      <c r="N113" s="18"/>
      <c r="O113" s="18"/>
      <c r="P113" s="18"/>
      <c r="Q113" s="18"/>
      <c r="R113" s="18"/>
      <c r="S113" s="18"/>
      <c r="T113" s="18"/>
      <c r="U113" s="18"/>
      <c r="V113" s="18"/>
      <c r="W113" s="18"/>
    </row>
    <row r="114" spans="1:23" s="21" customFormat="1" ht="6" customHeight="1" thickBot="1" x14ac:dyDescent="0.3">
      <c r="A114" s="25"/>
      <c r="B114" s="25"/>
      <c r="C114" s="25"/>
      <c r="D114" s="26"/>
      <c r="E114" s="26"/>
      <c r="F114" s="26"/>
      <c r="G114" s="90"/>
      <c r="H114"/>
      <c r="K114" s="18"/>
      <c r="L114" s="18"/>
      <c r="M114" s="18"/>
      <c r="N114" s="18"/>
      <c r="O114" s="18"/>
      <c r="P114" s="18"/>
      <c r="Q114" s="18"/>
      <c r="R114" s="18"/>
      <c r="S114" s="18"/>
      <c r="T114" s="18"/>
      <c r="U114" s="18"/>
      <c r="V114" s="18"/>
      <c r="W114" s="18"/>
    </row>
    <row r="115" spans="1:23" s="21" customFormat="1" ht="13" x14ac:dyDescent="0.3">
      <c r="A115" s="18"/>
      <c r="B115" s="18"/>
      <c r="C115" s="18"/>
      <c r="D115" s="19"/>
      <c r="E115" s="19"/>
      <c r="F115" s="19"/>
      <c r="G115" s="1"/>
      <c r="H115"/>
      <c r="I115" s="18"/>
      <c r="K115" s="18"/>
      <c r="L115" s="18"/>
      <c r="M115" s="18"/>
      <c r="N115" s="18"/>
      <c r="O115" s="18"/>
      <c r="P115" s="18"/>
      <c r="Q115" s="18"/>
      <c r="R115" s="18"/>
      <c r="S115" s="18"/>
      <c r="T115" s="18"/>
      <c r="U115" s="18"/>
      <c r="V115" s="18"/>
      <c r="W115" s="18"/>
    </row>
  </sheetData>
  <sheetProtection formatCells="0" formatRows="0" insertRows="0"/>
  <mergeCells count="54">
    <mergeCell ref="A112:F113"/>
    <mergeCell ref="A82:F83"/>
    <mergeCell ref="I86:Q90"/>
    <mergeCell ref="A88:C88"/>
    <mergeCell ref="A89:F89"/>
    <mergeCell ref="A90:F94"/>
    <mergeCell ref="A96:F96"/>
    <mergeCell ref="A79:E79"/>
    <mergeCell ref="A64:E64"/>
    <mergeCell ref="A65:E65"/>
    <mergeCell ref="A66:E66"/>
    <mergeCell ref="A67:E67"/>
    <mergeCell ref="A68:E68"/>
    <mergeCell ref="A69:E69"/>
    <mergeCell ref="A71:E71"/>
    <mergeCell ref="A72:E72"/>
    <mergeCell ref="A75:F76"/>
    <mergeCell ref="A78:E78"/>
    <mergeCell ref="A63:E63"/>
    <mergeCell ref="A43:C43"/>
    <mergeCell ref="A44:C44"/>
    <mergeCell ref="A45:C45"/>
    <mergeCell ref="A46:C46"/>
    <mergeCell ref="A47:C47"/>
    <mergeCell ref="A50:F52"/>
    <mergeCell ref="A54:C54"/>
    <mergeCell ref="A55:C55"/>
    <mergeCell ref="A56:C56"/>
    <mergeCell ref="A59:F60"/>
    <mergeCell ref="A62:E62"/>
    <mergeCell ref="I37:P38"/>
    <mergeCell ref="A38:F40"/>
    <mergeCell ref="D41:D42"/>
    <mergeCell ref="E41:E42"/>
    <mergeCell ref="K41:K42"/>
    <mergeCell ref="L41:L42"/>
    <mergeCell ref="A37:F37"/>
    <mergeCell ref="B31:C31"/>
    <mergeCell ref="B32:C32"/>
    <mergeCell ref="B33:C33"/>
    <mergeCell ref="B34:C34"/>
    <mergeCell ref="B35:C35"/>
    <mergeCell ref="I5:L5"/>
    <mergeCell ref="I9:L9"/>
    <mergeCell ref="A20:C20"/>
    <mergeCell ref="A23:F24"/>
    <mergeCell ref="A26:F26"/>
    <mergeCell ref="A11:A12"/>
    <mergeCell ref="C16:D16"/>
    <mergeCell ref="B30:C30"/>
    <mergeCell ref="B4:F4"/>
    <mergeCell ref="B5:F5"/>
    <mergeCell ref="B28:C28"/>
    <mergeCell ref="B29:C29"/>
  </mergeCells>
  <dataValidations count="7">
    <dataValidation type="textLength" allowBlank="1" showInputMessage="1" showErrorMessage="1" sqref="F36 F54:F57 G19 G14 G16 F48 F73 F80 G21 E109 E105:F105 F99:F102 C104:F104 E99:E103 F15:F17" xr:uid="{48E525D9-F5E5-4C2C-9D0D-D758C60079A8}">
      <formula1>10000</formula1>
      <formula2>50000</formula2>
    </dataValidation>
    <dataValidation type="decimal" operator="greaterThanOrEqual" allowBlank="1" showInputMessage="1" showErrorMessage="1" sqref="G17:G18 D29:E35" xr:uid="{FDCA8FBC-7578-480D-9E2A-A0021E3E05F4}">
      <formula1>0</formula1>
    </dataValidation>
    <dataValidation type="decimal" allowBlank="1" showInputMessage="1" showErrorMessage="1" sqref="F20" xr:uid="{9F969F0B-96E8-4D8E-989E-A7296D8DE013}">
      <formula1>0</formula1>
      <formula2>10000000</formula2>
    </dataValidation>
    <dataValidation type="textLength" errorStyle="warning" allowBlank="1" showInputMessage="1" showErrorMessage="1" sqref="F21 C106:F107 F14 F86 F18 F103 F88" xr:uid="{474B6368-D3BE-45DB-92CC-28B7F42DB5CB}">
      <formula1>10000</formula1>
      <formula2>50000</formula2>
    </dataValidation>
    <dataValidation type="textLength" errorStyle="information" allowBlank="1" showInputMessage="1" showErrorMessage="1" sqref="F19" xr:uid="{D5551C7D-932E-4318-A62A-8809EBBD62EE}">
      <formula1>10000</formula1>
      <formula2>50000</formula2>
    </dataValidation>
    <dataValidation type="textLength" allowBlank="1" showInputMessage="1" showErrorMessage="1" sqref="B99:B107" xr:uid="{8E02E299-61DD-4580-B5B1-968B26C8EB97}">
      <formula1>10000</formula1>
      <formula2>100000</formula2>
    </dataValidation>
    <dataValidation operator="greaterThanOrEqual" allowBlank="1" showInputMessage="1" showErrorMessage="1" sqref="B29:C35" xr:uid="{D7A76E48-0974-4BFD-812C-29E549A0A6DC}"/>
  </dataValidations>
  <printOptions horizontalCentered="1"/>
  <pageMargins left="0.25" right="0.25" top="0.75" bottom="0.75" header="0.3" footer="0.3"/>
  <pageSetup paperSize="9" fitToHeight="0" orientation="portrait" r:id="rId1"/>
  <headerFooter>
    <oddFooter>&amp;R2025 - Del 3, side &amp;P</oddFooter>
  </headerFooter>
  <rowBreaks count="2" manualBreakCount="2">
    <brk id="52" max="5" man="1"/>
    <brk id="94" max="5" man="1"/>
  </rowBreaks>
  <colBreaks count="1" manualBreakCount="1">
    <brk id="7" max="16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E059F-47D5-4457-AFD5-8DB8A10C912A}">
  <sheetPr>
    <tabColor theme="3" tint="0.59999389629810485"/>
    <pageSetUpPr fitToPage="1"/>
  </sheetPr>
  <dimension ref="A1:W11"/>
  <sheetViews>
    <sheetView topLeftCell="C1" zoomScaleNormal="100" zoomScaleSheetLayoutView="100" workbookViewId="0">
      <selection activeCell="C3" sqref="C3:C4"/>
    </sheetView>
  </sheetViews>
  <sheetFormatPr defaultRowHeight="12.5" x14ac:dyDescent="0.25"/>
  <cols>
    <col min="2" max="2" width="36.81640625" customWidth="1"/>
    <col min="3" max="3" width="35" customWidth="1"/>
  </cols>
  <sheetData>
    <row r="1" spans="1:23" x14ac:dyDescent="0.25">
      <c r="A1" s="301" t="s">
        <v>215</v>
      </c>
      <c r="B1" s="302"/>
      <c r="C1" s="302"/>
      <c r="D1" s="302"/>
      <c r="E1" s="302"/>
      <c r="F1" s="302"/>
      <c r="G1" s="302"/>
      <c r="H1" s="302"/>
      <c r="I1" s="302"/>
      <c r="J1" s="302"/>
      <c r="K1" s="302"/>
      <c r="L1" s="302"/>
      <c r="M1" s="302"/>
      <c r="N1" s="302"/>
      <c r="O1" s="302"/>
      <c r="P1" s="302"/>
      <c r="Q1" s="302"/>
      <c r="R1" s="302"/>
      <c r="S1" s="302"/>
    </row>
    <row r="2" spans="1:23" ht="25" x14ac:dyDescent="0.5">
      <c r="A2" s="301"/>
      <c r="B2" s="302"/>
      <c r="C2" s="302"/>
      <c r="D2" s="302"/>
      <c r="E2" s="302"/>
      <c r="F2" s="302"/>
      <c r="G2" s="302"/>
      <c r="H2" s="302"/>
      <c r="I2" s="302"/>
      <c r="J2" s="302"/>
      <c r="K2" s="302"/>
      <c r="L2" s="302"/>
      <c r="M2" s="302"/>
      <c r="N2" s="302"/>
      <c r="O2" s="302"/>
      <c r="P2" s="302"/>
      <c r="Q2" s="302"/>
      <c r="R2" s="302"/>
      <c r="S2" s="302"/>
      <c r="T2" s="240"/>
      <c r="U2" s="240"/>
      <c r="V2" s="240"/>
      <c r="W2" s="240"/>
    </row>
    <row r="3" spans="1:23" ht="15.5" x14ac:dyDescent="0.35">
      <c r="A3" s="299" t="s">
        <v>207</v>
      </c>
      <c r="B3" s="306" t="s">
        <v>208</v>
      </c>
      <c r="C3" s="306" t="s">
        <v>213</v>
      </c>
      <c r="D3" s="303">
        <v>2027</v>
      </c>
      <c r="E3" s="304"/>
      <c r="F3" s="304"/>
      <c r="G3" s="305"/>
      <c r="H3" s="304">
        <v>2028</v>
      </c>
      <c r="I3" s="304"/>
      <c r="J3" s="304"/>
      <c r="K3" s="304"/>
      <c r="L3" s="303">
        <v>2029</v>
      </c>
      <c r="M3" s="304"/>
      <c r="N3" s="304"/>
      <c r="O3" s="305"/>
      <c r="P3" s="303">
        <v>2030</v>
      </c>
      <c r="Q3" s="304"/>
      <c r="R3" s="304"/>
      <c r="S3" s="305"/>
    </row>
    <row r="4" spans="1:23" ht="15.5" x14ac:dyDescent="0.35">
      <c r="A4" s="300"/>
      <c r="B4" s="307"/>
      <c r="C4" s="307"/>
      <c r="D4" s="242" t="s">
        <v>209</v>
      </c>
      <c r="E4" s="243" t="s">
        <v>210</v>
      </c>
      <c r="F4" s="243" t="s">
        <v>211</v>
      </c>
      <c r="G4" s="244" t="s">
        <v>212</v>
      </c>
      <c r="H4" s="243" t="s">
        <v>209</v>
      </c>
      <c r="I4" s="243" t="s">
        <v>210</v>
      </c>
      <c r="J4" s="243" t="s">
        <v>211</v>
      </c>
      <c r="K4" s="243" t="s">
        <v>212</v>
      </c>
      <c r="L4" s="242" t="s">
        <v>209</v>
      </c>
      <c r="M4" s="243" t="s">
        <v>210</v>
      </c>
      <c r="N4" s="243" t="s">
        <v>211</v>
      </c>
      <c r="O4" s="244" t="s">
        <v>212</v>
      </c>
      <c r="P4" s="242" t="s">
        <v>209</v>
      </c>
      <c r="Q4" s="243" t="s">
        <v>210</v>
      </c>
      <c r="R4" s="243" t="s">
        <v>211</v>
      </c>
      <c r="S4" s="244" t="s">
        <v>212</v>
      </c>
    </row>
    <row r="5" spans="1:23" ht="15.5" x14ac:dyDescent="0.35">
      <c r="A5" s="241">
        <v>1</v>
      </c>
      <c r="B5" s="241"/>
      <c r="C5" s="241"/>
      <c r="D5" s="241"/>
      <c r="E5" s="241"/>
      <c r="F5" s="241"/>
      <c r="G5" s="241"/>
      <c r="H5" s="241"/>
      <c r="I5" s="241"/>
      <c r="J5" s="241"/>
      <c r="K5" s="241"/>
      <c r="L5" s="241"/>
      <c r="M5" s="241"/>
      <c r="N5" s="241"/>
      <c r="O5" s="241"/>
      <c r="P5" s="241"/>
      <c r="Q5" s="241"/>
      <c r="R5" s="241"/>
      <c r="S5" s="241"/>
    </row>
    <row r="6" spans="1:23" ht="15.5" x14ac:dyDescent="0.35">
      <c r="A6" s="241">
        <v>2</v>
      </c>
      <c r="B6" s="241"/>
      <c r="C6" s="241"/>
      <c r="D6" s="241"/>
      <c r="E6" s="241"/>
      <c r="F6" s="241"/>
      <c r="G6" s="241"/>
      <c r="H6" s="241"/>
      <c r="I6" s="241"/>
      <c r="J6" s="241"/>
      <c r="K6" s="241"/>
      <c r="L6" s="241"/>
      <c r="M6" s="241"/>
      <c r="N6" s="241"/>
      <c r="O6" s="241"/>
      <c r="P6" s="241"/>
      <c r="Q6" s="241"/>
      <c r="R6" s="241"/>
      <c r="S6" s="241"/>
    </row>
    <row r="7" spans="1:23" ht="15.5" x14ac:dyDescent="0.35">
      <c r="A7" s="241">
        <v>3</v>
      </c>
      <c r="B7" s="241"/>
      <c r="C7" s="241"/>
      <c r="D7" s="241"/>
      <c r="E7" s="241"/>
      <c r="F7" s="241"/>
      <c r="G7" s="241"/>
      <c r="H7" s="241"/>
      <c r="I7" s="241"/>
      <c r="J7" s="241"/>
      <c r="K7" s="241"/>
      <c r="L7" s="241"/>
      <c r="M7" s="241"/>
      <c r="N7" s="241"/>
      <c r="O7" s="241"/>
      <c r="P7" s="241"/>
      <c r="Q7" s="241"/>
      <c r="R7" s="241"/>
      <c r="S7" s="241"/>
    </row>
    <row r="8" spans="1:23" ht="15.5" x14ac:dyDescent="0.35">
      <c r="A8" s="241">
        <v>4</v>
      </c>
      <c r="B8" s="241"/>
      <c r="C8" s="241"/>
      <c r="D8" s="241"/>
      <c r="E8" s="241"/>
      <c r="F8" s="241"/>
      <c r="G8" s="241"/>
      <c r="H8" s="241"/>
      <c r="I8" s="241"/>
      <c r="J8" s="241"/>
      <c r="K8" s="241"/>
      <c r="L8" s="241"/>
      <c r="M8" s="241"/>
      <c r="N8" s="241"/>
      <c r="O8" s="241"/>
      <c r="P8" s="241"/>
      <c r="Q8" s="241"/>
      <c r="R8" s="241"/>
      <c r="S8" s="241"/>
    </row>
    <row r="9" spans="1:23" ht="15.5" x14ac:dyDescent="0.35">
      <c r="A9" s="241" t="s">
        <v>214</v>
      </c>
      <c r="B9" s="241"/>
      <c r="C9" s="241"/>
      <c r="D9" s="241"/>
      <c r="E9" s="241"/>
      <c r="F9" s="241"/>
      <c r="G9" s="241"/>
      <c r="H9" s="241"/>
      <c r="I9" s="241"/>
      <c r="J9" s="241"/>
      <c r="K9" s="241"/>
      <c r="L9" s="241"/>
      <c r="M9" s="241"/>
      <c r="N9" s="241"/>
      <c r="O9" s="241"/>
      <c r="P9" s="241"/>
      <c r="Q9" s="241"/>
      <c r="R9" s="241"/>
      <c r="S9" s="241"/>
    </row>
    <row r="10" spans="1:23" ht="15.5" x14ac:dyDescent="0.35">
      <c r="A10" s="241" t="s">
        <v>214</v>
      </c>
    </row>
    <row r="11" spans="1:23" ht="15.5" x14ac:dyDescent="0.35">
      <c r="A11" s="241" t="s">
        <v>214</v>
      </c>
    </row>
  </sheetData>
  <mergeCells count="8">
    <mergeCell ref="A3:A4"/>
    <mergeCell ref="A1:S2"/>
    <mergeCell ref="D3:G3"/>
    <mergeCell ref="H3:K3"/>
    <mergeCell ref="L3:O3"/>
    <mergeCell ref="P3:S3"/>
    <mergeCell ref="C3:C4"/>
    <mergeCell ref="B3:B4"/>
  </mergeCells>
  <printOptions horizontalCentered="1"/>
  <pageMargins left="0.31496062992125984" right="0.31496062992125984" top="0.74803149606299213" bottom="0.35433070866141736" header="0.31496062992125984" footer="0.31496062992125984"/>
  <pageSetup paperSize="9" scale="63"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_data_out1"/>
  <dimension ref="A1:AE25"/>
  <sheetViews>
    <sheetView showGridLines="0" zoomScale="85" zoomScaleNormal="85" zoomScalePageLayoutView="85" workbookViewId="0">
      <selection activeCell="A2" sqref="A2"/>
    </sheetView>
  </sheetViews>
  <sheetFormatPr defaultColWidth="8.81640625" defaultRowHeight="12.5" x14ac:dyDescent="0.25"/>
  <cols>
    <col min="1" max="1" width="6.81640625" bestFit="1" customWidth="1"/>
    <col min="2" max="4" width="6.81640625" customWidth="1"/>
    <col min="5" max="5" width="8.453125" bestFit="1" customWidth="1"/>
    <col min="6" max="8" width="8.453125" customWidth="1"/>
    <col min="9" max="9" width="10.26953125" bestFit="1" customWidth="1"/>
    <col min="10" max="10" width="14.453125" bestFit="1" customWidth="1"/>
    <col min="11" max="11" width="10.26953125" bestFit="1" customWidth="1"/>
    <col min="12" max="13" width="14.7265625" customWidth="1"/>
    <col min="14" max="15" width="10.26953125" customWidth="1"/>
    <col min="16" max="16" width="14.7265625" bestFit="1" customWidth="1"/>
    <col min="17" max="19" width="13.1796875" bestFit="1" customWidth="1"/>
    <col min="20" max="21" width="13.453125" bestFit="1" customWidth="1"/>
    <col min="22" max="24" width="20.453125" bestFit="1" customWidth="1"/>
    <col min="25" max="26" width="20.81640625" bestFit="1" customWidth="1"/>
    <col min="27" max="27" width="20.81640625" customWidth="1"/>
    <col min="28" max="28" width="14.1796875" bestFit="1" customWidth="1"/>
    <col min="29" max="29" width="10.81640625" bestFit="1" customWidth="1"/>
    <col min="30" max="30" width="10.26953125" bestFit="1" customWidth="1"/>
    <col min="31" max="31" width="11.1796875" bestFit="1" customWidth="1"/>
  </cols>
  <sheetData>
    <row r="1" spans="1:31" x14ac:dyDescent="0.25">
      <c r="A1" s="13" t="s">
        <v>14</v>
      </c>
      <c r="B1" s="13" t="s">
        <v>39</v>
      </c>
      <c r="C1" s="13" t="s">
        <v>40</v>
      </c>
      <c r="D1" s="13" t="s">
        <v>41</v>
      </c>
      <c r="E1" s="13" t="s">
        <v>30</v>
      </c>
      <c r="F1" s="13" t="s">
        <v>64</v>
      </c>
      <c r="G1" s="13" t="s">
        <v>65</v>
      </c>
      <c r="H1" s="13" t="s">
        <v>66</v>
      </c>
      <c r="I1" s="13" t="s">
        <v>184</v>
      </c>
      <c r="J1" s="13" t="s">
        <v>185</v>
      </c>
      <c r="K1" s="13" t="s">
        <v>186</v>
      </c>
      <c r="L1" s="13" t="s">
        <v>187</v>
      </c>
      <c r="M1" s="13" t="s">
        <v>188</v>
      </c>
      <c r="N1" s="13" t="s">
        <v>189</v>
      </c>
      <c r="O1" s="13" t="s">
        <v>67</v>
      </c>
      <c r="P1" s="13" t="s">
        <v>15</v>
      </c>
      <c r="Q1" s="13" t="s">
        <v>16</v>
      </c>
      <c r="R1" s="13" t="s">
        <v>17</v>
      </c>
      <c r="S1" s="13" t="s">
        <v>18</v>
      </c>
      <c r="T1" s="13" t="s">
        <v>19</v>
      </c>
      <c r="U1" s="13" t="s">
        <v>20</v>
      </c>
      <c r="V1" s="13" t="s">
        <v>21</v>
      </c>
      <c r="W1" s="13" t="s">
        <v>22</v>
      </c>
      <c r="X1" s="13" t="s">
        <v>23</v>
      </c>
      <c r="Y1" s="13" t="s">
        <v>24</v>
      </c>
      <c r="Z1" s="13" t="s">
        <v>25</v>
      </c>
      <c r="AA1" s="13" t="s">
        <v>38</v>
      </c>
      <c r="AB1" s="13" t="s">
        <v>31</v>
      </c>
      <c r="AC1" s="13" t="s">
        <v>26</v>
      </c>
      <c r="AD1" s="13" t="s">
        <v>27</v>
      </c>
      <c r="AE1" s="13" t="s">
        <v>28</v>
      </c>
    </row>
    <row r="2" spans="1:31" x14ac:dyDescent="0.25">
      <c r="A2" s="13" t="str">
        <f>IF('Samlet projektøkonomi'!$B$2="","",'Samlet projektøkonomi'!$B$2)</f>
        <v/>
      </c>
      <c r="B2" s="13">
        <f>IF('Samlet projektøkonomi'!$B$17="","",'Samlet projektøkonomi'!$B$17)</f>
        <v>0</v>
      </c>
      <c r="C2" s="13">
        <f>IF('Samlet projektøkonomi'!$D$17="","",'Samlet projektøkonomi'!$D$17)</f>
        <v>0</v>
      </c>
      <c r="D2" s="13" t="str">
        <f>IF('Samlet projektøkonomi'!$F$17="","",'Samlet projektøkonomi'!$F$17)</f>
        <v/>
      </c>
      <c r="E2" s="13">
        <f>IF('Samlet projektøkonomi'!$F$24="","",'Samlet projektøkonomi'!$F$24)</f>
        <v>0</v>
      </c>
      <c r="F2" s="13">
        <f>IF('Samlet projektøkonomi'!$F$25="","",'Samlet projektøkonomi'!$F$25)</f>
        <v>0</v>
      </c>
      <c r="G2" s="13">
        <f>IF('Samlet projektøkonomi'!$F$26="","",'Samlet projektøkonomi'!$F$26)</f>
        <v>0</v>
      </c>
      <c r="H2" s="13">
        <f>IF('Samlet projektøkonomi'!$F$27="","",'Samlet projektøkonomi'!$F$27)</f>
        <v>0</v>
      </c>
      <c r="I2" s="13">
        <f>IF('Samlet projektøkonomi'!$F$30="","",'Samlet projektøkonomi'!$F$30)</f>
        <v>0</v>
      </c>
      <c r="J2" s="13" t="e">
        <f>IF('Samlet projektøkonomi'!#REF!="","",'Samlet projektøkonomi'!#REF!)</f>
        <v>#REF!</v>
      </c>
      <c r="K2" s="13" t="e">
        <f>IF('Samlet projektøkonomi'!#REF!="","",'Samlet projektøkonomi'!#REF!)</f>
        <v>#REF!</v>
      </c>
      <c r="L2" s="13" t="e">
        <f>IF('Samlet projektøkonomi'!#REF!="","",'Samlet projektøkonomi'!#REF!)</f>
        <v>#REF!</v>
      </c>
      <c r="M2" s="13" t="e">
        <f>IF('Samlet projektøkonomi'!#REF!="","",'Samlet projektøkonomi'!#REF!)</f>
        <v>#REF!</v>
      </c>
      <c r="N2" s="13">
        <f>IF('Samlet projektøkonomi'!$F$29="","",'Samlet projektøkonomi'!$F$29)</f>
        <v>0</v>
      </c>
      <c r="O2" s="13">
        <f>IF('Samlet projektøkonomi'!$F$28="","",'Samlet projektøkonomi'!$F$28)</f>
        <v>0</v>
      </c>
      <c r="P2" s="13">
        <f>IF('Samlet projektøkonomi'!$F$31="","",'Samlet projektøkonomi'!$F$31)</f>
        <v>0</v>
      </c>
      <c r="Q2" s="13" t="str">
        <f>IF('Samlet projektøkonomi'!$A$39="","",'Samlet projektøkonomi'!$A$39)</f>
        <v/>
      </c>
      <c r="R2" s="13" t="str">
        <f>IF('Samlet projektøkonomi'!$A$40="","",'Samlet projektøkonomi'!$A$40)</f>
        <v/>
      </c>
      <c r="S2" s="13" t="str">
        <f>IF(S1=S1,"","")</f>
        <v/>
      </c>
      <c r="T2" s="13" t="str">
        <f>IF('Samlet projektøkonomi'!$A$42="","",'Samlet projektøkonomi'!$A$42)</f>
        <v/>
      </c>
      <c r="U2" s="13" t="str">
        <f>IF('Samlet projektøkonomi'!$A$43="","",'Samlet projektøkonomi'!$A$43)</f>
        <v/>
      </c>
      <c r="V2" s="13" t="str">
        <f>IF('Samlet projektøkonomi'!$D$39="","",'Samlet projektøkonomi'!$D$39)</f>
        <v/>
      </c>
      <c r="W2" s="13" t="str">
        <f>IF('Samlet projektøkonomi'!$D$40="","",'Samlet projektøkonomi'!$D$40)</f>
        <v/>
      </c>
      <c r="X2" s="13" t="str">
        <f>IF(X1=X1,"","")</f>
        <v/>
      </c>
      <c r="Y2" s="13" t="str">
        <f>IF('Samlet projektøkonomi'!$D$42="","",'Samlet projektøkonomi'!$D$42)</f>
        <v/>
      </c>
      <c r="Z2" s="13" t="str">
        <f>IF('Samlet projektøkonomi'!$D$43="","",'Samlet projektøkonomi'!$D$43)</f>
        <v/>
      </c>
      <c r="AA2" s="13" t="str">
        <f>IF('Samlet projektøkonomi'!$E$36="","",'Samlet projektøkonomi'!$E$36)</f>
        <v/>
      </c>
      <c r="AB2" s="13" t="str">
        <f>IF('Samlet projektøkonomi'!$F$36="","",'Samlet projektøkonomi'!$F$36)</f>
        <v/>
      </c>
      <c r="AC2" s="13" t="str">
        <f>IF('Samlet projektøkonomi'!$F$37="","",'Samlet projektøkonomi'!$F$37)</f>
        <v/>
      </c>
      <c r="AD2" s="13">
        <f>IF('Samlet projektøkonomi'!$F$44="","",'Samlet projektøkonomi'!$F$44)</f>
        <v>0</v>
      </c>
      <c r="AE2" s="13" t="str">
        <f>IF('Samlet projektøkonomi'!$F$49="","",'Samlet projektøkonomi'!$F$49)</f>
        <v/>
      </c>
    </row>
    <row r="3" spans="1:31" x14ac:dyDescent="0.25">
      <c r="N3" s="235"/>
    </row>
    <row r="6" spans="1:31" x14ac:dyDescent="0.25">
      <c r="A6" s="13"/>
      <c r="B6" s="13"/>
      <c r="C6" s="13"/>
      <c r="D6" s="13"/>
    </row>
    <row r="7" spans="1:31" x14ac:dyDescent="0.25">
      <c r="A7" s="13"/>
      <c r="B7" s="13"/>
      <c r="C7" s="13"/>
      <c r="D7" s="13"/>
    </row>
    <row r="8" spans="1:31" x14ac:dyDescent="0.25">
      <c r="A8" s="13"/>
      <c r="B8" s="13"/>
      <c r="C8" s="13"/>
      <c r="D8" s="13"/>
    </row>
    <row r="9" spans="1:31" x14ac:dyDescent="0.25">
      <c r="A9" s="13"/>
      <c r="B9" s="13"/>
      <c r="C9" s="13"/>
      <c r="D9" s="13"/>
    </row>
    <row r="10" spans="1:31" x14ac:dyDescent="0.25">
      <c r="A10" s="13"/>
      <c r="B10" s="13"/>
      <c r="C10" s="13"/>
      <c r="D10" s="13"/>
    </row>
    <row r="11" spans="1:31" x14ac:dyDescent="0.25">
      <c r="A11" s="13"/>
      <c r="B11" s="13"/>
      <c r="C11" s="13"/>
      <c r="D11" s="13"/>
    </row>
    <row r="12" spans="1:31" x14ac:dyDescent="0.25">
      <c r="A12" s="13"/>
      <c r="B12" s="13"/>
      <c r="C12" s="13"/>
      <c r="D12" s="13"/>
    </row>
    <row r="13" spans="1:31" x14ac:dyDescent="0.25">
      <c r="A13" s="13"/>
      <c r="B13" s="13"/>
      <c r="C13" s="13"/>
      <c r="D13" s="13"/>
    </row>
    <row r="14" spans="1:31" x14ac:dyDescent="0.25">
      <c r="A14" s="13"/>
      <c r="B14" s="13"/>
      <c r="C14" s="13"/>
      <c r="D14" s="13"/>
    </row>
    <row r="15" spans="1:31" x14ac:dyDescent="0.25">
      <c r="A15" s="13"/>
      <c r="B15" s="13"/>
      <c r="C15" s="13"/>
      <c r="D15" s="13"/>
    </row>
    <row r="16" spans="1:31"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row r="22" spans="1:4" x14ac:dyDescent="0.25">
      <c r="A22" s="13"/>
      <c r="B22" s="13"/>
      <c r="C22" s="13"/>
      <c r="D22" s="13"/>
    </row>
    <row r="23" spans="1:4" x14ac:dyDescent="0.25">
      <c r="A23" s="13"/>
      <c r="B23" s="13"/>
      <c r="C23" s="13"/>
      <c r="D23" s="13"/>
    </row>
    <row r="24" spans="1:4" x14ac:dyDescent="0.25">
      <c r="A24" s="13"/>
      <c r="B24" s="13"/>
      <c r="C24" s="13"/>
      <c r="D24" s="13"/>
    </row>
    <row r="25" spans="1:4" x14ac:dyDescent="0.25">
      <c r="A25" s="13"/>
      <c r="B25" s="13"/>
      <c r="C25" s="13"/>
      <c r="D25"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Navngivne områder</vt:lpstr>
      </vt:variant>
      <vt:variant>
        <vt:i4>7</vt:i4>
      </vt:variant>
    </vt:vector>
  </HeadingPairs>
  <TitlesOfParts>
    <vt:vector size="13" baseType="lpstr">
      <vt:lpstr>Samlet projektøkonomi</vt:lpstr>
      <vt:lpstr>år 1 - delbudget</vt:lpstr>
      <vt:lpstr>år 2 - delbudget</vt:lpstr>
      <vt:lpstr>år 3 - delbudget</vt:lpstr>
      <vt:lpstr>år 4 - delbudget</vt:lpstr>
      <vt:lpstr>Tidsplan</vt:lpstr>
      <vt:lpstr>rng_data_import</vt:lpstr>
      <vt:lpstr>'Samlet projektøkonomi'!Udskriftsområde</vt:lpstr>
      <vt:lpstr>Tidsplan!Udskriftsområde</vt:lpstr>
      <vt:lpstr>'år 1 - delbudget'!Udskriftsområde</vt:lpstr>
      <vt:lpstr>'år 2 - delbudget'!Udskriftsområde</vt:lpstr>
      <vt:lpstr>'år 3 - delbudget'!Udskriftsområde</vt:lpstr>
      <vt:lpstr>'år 4 - delbudget'!Udskriftsområde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Tue Sylvest</cp:lastModifiedBy>
  <cp:lastPrinted>2026-04-20T18:53:58Z</cp:lastPrinted>
  <dcterms:created xsi:type="dcterms:W3CDTF">2012-01-05T13:41:42Z</dcterms:created>
  <dcterms:modified xsi:type="dcterms:W3CDTF">2026-06-15T08:16:12Z</dcterms:modified>
</cp:coreProperties>
</file>