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X:\LandbrugetsFonde\1. PAF\8. Skabeloner\1a. Ansøgningsmateriale - særopslag\1. Særopslag opland og udtagning\2025 - ansøgningsrunde\"/>
    </mc:Choice>
  </mc:AlternateContent>
  <xr:revisionPtr revIDLastSave="0" documentId="13_ncr:1_{7347C864-90D2-46C7-BF88-CD76E1F776EA}" xr6:coauthVersionLast="47" xr6:coauthVersionMax="47" xr10:uidLastSave="{00000000-0000-0000-0000-000000000000}"/>
  <bookViews>
    <workbookView xWindow="9600" yWindow="0" windowWidth="28800" windowHeight="1117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Projektøkonomi'!$A$1:$F$161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8" i="11" l="1"/>
  <c r="F26" i="11"/>
  <c r="E136" i="11"/>
  <c r="F136" i="11" s="1"/>
  <c r="F102" i="11" l="1"/>
  <c r="F78" i="11"/>
  <c r="F79" i="11"/>
  <c r="F80" i="11"/>
  <c r="F81" i="11"/>
  <c r="F82" i="11"/>
  <c r="F83" i="11"/>
  <c r="F39" i="11"/>
  <c r="F77" i="11"/>
  <c r="M97" i="11"/>
  <c r="M95" i="11"/>
  <c r="M94" i="11"/>
  <c r="M93" i="11"/>
  <c r="M91" i="11"/>
  <c r="M92" i="11"/>
  <c r="D152" i="11"/>
  <c r="D154" i="11" s="1"/>
  <c r="D155" i="11" s="1"/>
  <c r="C152" i="11"/>
  <c r="C154" i="11" s="1"/>
  <c r="C155" i="11" s="1"/>
  <c r="F84" i="11" l="1"/>
  <c r="F24" i="11" s="1"/>
  <c r="E134" i="11" s="1"/>
  <c r="F134" i="11" s="1"/>
  <c r="F14" i="11" l="1"/>
  <c r="F13" i="11"/>
  <c r="AD2" i="4"/>
  <c r="AB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28" i="11"/>
  <c r="F151" i="11" s="1"/>
  <c r="F121" i="11"/>
  <c r="F27" i="11" s="1"/>
  <c r="F103" i="11"/>
  <c r="F104" i="11"/>
  <c r="F91" i="11"/>
  <c r="F92" i="11"/>
  <c r="F93" i="11"/>
  <c r="F94" i="11"/>
  <c r="F95" i="11"/>
  <c r="F40" i="11"/>
  <c r="E40" i="11" s="1"/>
  <c r="F42" i="11"/>
  <c r="E42" i="11" s="1"/>
  <c r="F43" i="11"/>
  <c r="E43" i="11" s="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E151" i="11" l="1"/>
  <c r="F150" i="11"/>
  <c r="E150" i="11" s="1"/>
  <c r="B150" i="11" s="1"/>
  <c r="K2" i="4"/>
  <c r="H2" i="4"/>
  <c r="M2" i="4"/>
  <c r="F105" i="11"/>
  <c r="F96" i="11"/>
  <c r="F2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B151" i="11" l="1"/>
  <c r="F29" i="11"/>
  <c r="F148" i="11"/>
  <c r="E148" i="11" s="1"/>
  <c r="F149" i="11"/>
  <c r="E149" i="11" s="1"/>
  <c r="F147" i="11"/>
  <c r="E147" i="11" s="1"/>
  <c r="E2" i="4"/>
  <c r="F2" i="4"/>
  <c r="G2" i="4"/>
  <c r="J6" i="8"/>
  <c r="K7" i="8"/>
  <c r="P6" i="9"/>
  <c r="C6" i="9"/>
  <c r="P5" i="9"/>
  <c r="C5" i="9"/>
  <c r="C7" i="9"/>
  <c r="P7" i="9"/>
  <c r="C4" i="9"/>
  <c r="P4" i="9"/>
  <c r="P3" i="9"/>
  <c r="C3" i="9"/>
  <c r="F30" i="11" l="1"/>
  <c r="B148" i="11"/>
  <c r="B149" i="11"/>
  <c r="F152" i="11"/>
  <c r="E152" i="11"/>
  <c r="B147" i="11"/>
  <c r="J7" i="8"/>
  <c r="K8" i="8"/>
  <c r="F31" i="11" l="1"/>
  <c r="N2" i="4" s="1"/>
  <c r="F68" i="11"/>
  <c r="AA2" i="4"/>
  <c r="F44" i="11"/>
  <c r="L2" i="4"/>
  <c r="O2" i="4"/>
  <c r="B152" i="11"/>
  <c r="J8" i="8"/>
  <c r="K9" i="8"/>
  <c r="I2" i="4" l="1"/>
  <c r="F153" i="11"/>
  <c r="E153" i="11" s="1"/>
  <c r="E154" i="11" s="1"/>
  <c r="E155" i="11" s="1"/>
  <c r="E157" i="11" s="1"/>
  <c r="F70" i="11"/>
  <c r="F46" i="11"/>
  <c r="E39" i="11"/>
  <c r="E36" i="11"/>
  <c r="Z2" i="4" s="1"/>
  <c r="E37" i="11"/>
  <c r="AC2" i="4"/>
  <c r="J9" i="8"/>
  <c r="K10" i="8"/>
  <c r="F154" i="11" l="1"/>
  <c r="F155" i="11" s="1"/>
  <c r="F157" i="11" s="1"/>
  <c r="B153" i="11"/>
  <c r="E44" i="11"/>
  <c r="E46" i="11" s="1"/>
  <c r="K11" i="8"/>
  <c r="J10" i="8"/>
  <c r="B154" i="11" l="1"/>
  <c r="B155" i="11"/>
  <c r="K12" i="8"/>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l="1"/>
  <c r="C92" i="8" s="1"/>
  <c r="B57" i="8"/>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<sst xmlns="http://schemas.openxmlformats.org/spreadsheetml/2006/main" count="255" uniqueCount="221">
  <si>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</si>
  <si>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</si>
  <si>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</si>
  <si>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</si>
  <si>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</si>
  <si>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</si>
  <si>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</si>
  <si>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</si>
  <si>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</si>
  <si>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</si>
  <si>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</si>
  <si>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Antal 
timer</t>
  </si>
  <si>
    <t>Interne lønudgifter i alt (uden overhead)</t>
  </si>
  <si>
    <t xml:space="preserve">Projektets samlede udgifter </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</si>
  <si>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</si>
  <si>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</si>
  <si>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</si>
  <si>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</si>
  <si>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</si>
  <si>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</si>
  <si>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</si>
  <si>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</si>
  <si>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</si>
  <si>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</si>
  <si>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</si>
  <si>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</si>
  <si>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</si>
  <si>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</si>
  <si>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</si>
  <si>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</si>
  <si>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</si>
  <si>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</si>
  <si>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</si>
  <si>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</si>
  <si>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</si>
  <si>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</si>
  <si>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</si>
  <si>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</si>
  <si>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</si>
  <si>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</si>
  <si>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</si>
  <si>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share_of_proj_grant_basis</t>
  </si>
  <si>
    <t>tot_proj_budget</t>
  </si>
  <si>
    <t>tot_proj_grant</t>
  </si>
  <si>
    <t>tot_proj_grant_share</t>
  </si>
  <si>
    <t>Timeløn før overhead
kr.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</si>
  <si>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</si>
  <si>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</si>
  <si>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</si>
  <si>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</si>
  <si>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</si>
  <si>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</si>
  <si>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</si>
  <si>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AP 2:</t>
  </si>
  <si>
    <t>AP 3:</t>
  </si>
  <si>
    <t>AP 4:</t>
  </si>
  <si>
    <t>Leverancer</t>
  </si>
  <si>
    <t>Planlagt omfang</t>
  </si>
  <si>
    <t>Udgifter er opgjort uden moms:</t>
  </si>
  <si>
    <t>Udgifter er opgjort med moms:</t>
  </si>
  <si>
    <t>Antal timer</t>
  </si>
  <si>
    <t>Ekstern bistand i alt</t>
  </si>
  <si>
    <t>Øvrige projektudgifter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</si>
  <si>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</si>
  <si>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</si>
  <si>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</si>
  <si>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</si>
  <si>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</si>
  <si>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</si>
  <si>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</si>
  <si>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</si>
  <si>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</si>
  <si>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</si>
  <si>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</si>
  <si>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</si>
  <si>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</si>
  <si>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</si>
  <si>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</si>
  <si>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</si>
  <si>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</si>
  <si>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</si>
  <si>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</si>
  <si>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</si>
  <si>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</si>
  <si>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</si>
  <si>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</si>
  <si>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</si>
  <si>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</si>
  <si>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</si>
  <si>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</si>
  <si>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</si>
  <si>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</si>
  <si>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</si>
  <si>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</si>
  <si>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</si>
  <si>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</si>
  <si>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</si>
  <si>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</si>
  <si>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</si>
  <si>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Der henvises til fondens vejledning om tilskud for nærmere information om tilskudsberettigede udgifter, herunder om moms.</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</si>
  <si>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</si>
  <si>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</si>
  <si>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</si>
  <si>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</si>
  <si>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</si>
  <si>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</si>
  <si>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</si>
  <si>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</si>
  <si>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</si>
  <si>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</si>
  <si>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</si>
  <si>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</si>
  <si>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</si>
  <si>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</si>
  <si>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</si>
  <si>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</si>
  <si>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</si>
  <si>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</si>
  <si>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</si>
  <si>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</si>
  <si>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</si>
  <si>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</si>
  <si>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</si>
  <si>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</si>
  <si>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</si>
  <si>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</si>
  <si>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</si>
  <si>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</si>
  <si>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</si>
  <si>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</si>
  <si>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projektøkonomiskemaet fra Excel til pdf - se indsat billede til højre.</t>
  </si>
  <si>
    <t>Punkt 3.6 skal KUN udfyldes, når projektet samfinansieres med andre offentlige midler, og hvor der er udgifter fx overhead, som IKKE samfinansieres proportionelt.</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</si>
  <si>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</si>
  <si>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</si>
  <si>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</si>
  <si>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</si>
  <si>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</si>
  <si>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</si>
  <si>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</si>
  <si>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</si>
  <si>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</si>
  <si>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</si>
  <si>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</si>
  <si>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</si>
  <si>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</si>
  <si>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</si>
  <si>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</si>
  <si>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(Punktet SKAL udfyldes, når der er budgetteret med overheadudgifter)</t>
  </si>
  <si>
    <t xml:space="preserve">Udgifter / finansiering i form af ”in kind” skal jf. vejledningen om tilskud ikke medtages i budgettet, men omtales i denne del af projektøkonomiskemaet.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</si>
  <si>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</si>
  <si>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</si>
  <si>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</si>
  <si>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</si>
  <si>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</si>
  <si>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Ansøgers interne lønudgifter</t>
  </si>
  <si>
    <t xml:space="preserve">Der kan indsættes flere rækker, hvis der er behov for det under punkt 3.3 - 3.5.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</si>
  <si>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</si>
  <si>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</si>
  <si>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</si>
  <si>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</si>
  <si>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</si>
  <si>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</si>
  <si>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</si>
  <si>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</si>
  <si>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</si>
  <si>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</si>
  <si>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</si>
  <si>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</si>
  <si>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</si>
  <si>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</si>
  <si>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</si>
  <si>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</si>
  <si>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</si>
  <si>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</si>
  <si>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</si>
  <si>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</si>
  <si>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</si>
  <si>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</si>
  <si>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Vidensudveksling og informationsaktiviteter samt rådgivning, 'Kapitel 3 for forskning og udvikling jf. aktivitetsbekendtgørelsen osv.</t>
  </si>
  <si>
    <t>Kommentarer til budgetterede udgifter til Intern løn</t>
  </si>
  <si>
    <t>%-sats</t>
  </si>
  <si>
    <t>Alternativt anføres medarbejderkategorier ved angivelse af udgifter til intern løn. Der skal i så fald anvendes retvisende betegnelser som beskriver kategoriens opgave/status.</t>
  </si>
  <si>
    <t>Interne lønudgifter</t>
  </si>
  <si>
    <t>Løn-udgifter</t>
  </si>
  <si>
    <t>Op til 18 pct. af projektets tilskudsberettigede direkte lønudgifter</t>
  </si>
  <si>
    <t>Medarbejder navn/Alias NN</t>
  </si>
  <si>
    <t>Medarbejderkategori 1 (fx Konsulenter)</t>
  </si>
  <si>
    <t>Kørsel i egen bil er til statens lave takst. Se dog undtagelse i vejledning.</t>
  </si>
  <si>
    <t xml:space="preserve">Overhead </t>
  </si>
  <si>
    <t xml:space="preserve">Direkte udgifter </t>
  </si>
  <si>
    <t>Stillings-
betegnelse/
titel</t>
  </si>
  <si>
    <r>
      <t xml:space="preserve">Under dette punkt </t>
    </r>
    <r>
      <rPr>
        <b/>
        <sz val="10"/>
        <color theme="1"/>
        <rFont val="Arial"/>
        <family val="2"/>
      </rPr>
      <t>skal</t>
    </r>
    <r>
      <rPr>
        <sz val="10"/>
        <color theme="1"/>
        <rFont val="Arial"/>
        <family val="2"/>
      </rPr>
      <t xml:space="preserve"> det oplyses, hvilke overhead udgifter, som finansieres af tilskuddet.</t>
    </r>
  </si>
  <si>
    <t>Indtægter i projektperioden (OBS: negativt fortegn)</t>
  </si>
  <si>
    <t>Overhead som finansieres af projektet</t>
  </si>
  <si>
    <r>
      <rPr>
        <b/>
        <sz val="10"/>
        <color theme="1"/>
        <rFont val="Arial"/>
        <family val="2"/>
      </rPr>
      <t>Når</t>
    </r>
    <r>
      <rPr>
        <sz val="10"/>
        <color theme="1"/>
        <rFont val="Arial"/>
        <family val="2"/>
      </rPr>
      <t xml:space="preserve"> tilskuddet finansierer overhead skal dette fremgå af projektøkonomiskemaet, jf. punkt 3.2</t>
    </r>
  </si>
  <si>
    <t>F.eks. VIP (Videnskabeligt personale), TAP (Teknisk Administrativt Personale), Konsulenter, teknikere, koordinator/sekretærer, studentermedhjælpere.</t>
  </si>
  <si>
    <t>Op til 44 pct. af projektets tilskudsberettigede direkte udgifter, excl. ekstern bistand</t>
  </si>
  <si>
    <t>Som hovedregel kan overhead maksimalt udgøre 18 pct. af projektets tilskudsberettigede direkte lønudgifter. Støttemodtager må ikke overkompenseres (derfor op til 18%)</t>
  </si>
  <si>
    <t>Direkte udgifter</t>
  </si>
  <si>
    <t>Hvis ansøger budgetterer med udgifter fra en enhed, der har sammenfaldende interesser med ansøger i form af indbyrdes ejerforhold, familiemæssige relationer, bestemmende indflydelse eller en fælles tilknytning til samme større organisatoriske enhed, skal det være kostprisen, der budgetteres og afregnes med.</t>
  </si>
  <si>
    <t>Vejledning om konvertering af projektøkonomiskemaet fra Excel til pdf - se indsat billede til højre</t>
  </si>
  <si>
    <t xml:space="preserve">Ansøgers egenfinansiering </t>
  </si>
  <si>
    <t xml:space="preserve">Begge celler i kontrollinjen skal gå i "0" / "0 %", når budgettet er udfyldt. Dette er et udtryk for, at finansieringen svarer til udgifterne. </t>
  </si>
  <si>
    <t xml:space="preserve">Ved regnskabsaflæggelsen skal der være en tilsvarende omtale. </t>
  </si>
  <si>
    <t xml:space="preserve">Udgifterne under de enkelte hovedposter skal specificeres nedenfor. 
Ved regnskabsaflæggelsen skal der ligeledes ske en specifikation af udgifterne. Specifikationen i tilskudsregnskabet skal være sammenligneligt med budgettet. </t>
  </si>
  <si>
    <t>Medarbejderkategori 2 (fx Teknikere)</t>
  </si>
  <si>
    <t>Konsulent fra ingeniørvirksomhed - faglig sparring, AP4</t>
  </si>
  <si>
    <t>Specifikationen kan fx være hvor mange medarbejdere, der skal deltage.</t>
  </si>
  <si>
    <t xml:space="preserve">OBS - Overvej om tekst og tabeller i pdf-udgaven fremstår hensigtsmæssigt. Falder sideskift fx naturligt, er der blanke sider osv. Hvis ikke så ret til og lav en ny pdf-udgave for derved at gøre ansøgningen mere læsevenlig. </t>
  </si>
  <si>
    <t>Hovedregel</t>
  </si>
  <si>
    <t>Undtagelse</t>
  </si>
  <si>
    <r>
      <t xml:space="preserve">Undtaget fra ovennævnte regel er  
a) offentlige vidensinstitutioner og almennyttige private organisationer, fx GTS-institutter, der udfører uafhængig forsknings- og udviklingsvirksomhed til gavn for offentligheden, og som kan sidestilles med universiteter mv., og 
b) private organisationer mv., der fremmer samfundsmæssige målsætninger gennem aktiviteter til gavn for en bred kreds, og som ikke selv er den umiddelbart begunstigede for tilskuddet
som </t>
    </r>
    <r>
      <rPr>
        <b/>
        <sz val="10"/>
        <color theme="1"/>
        <rFont val="Arial"/>
        <family val="2"/>
      </rPr>
      <t>kan</t>
    </r>
    <r>
      <rPr>
        <sz val="10"/>
        <color theme="1"/>
        <rFont val="Arial"/>
        <family val="2"/>
      </rPr>
      <t xml:space="preserve"> anvende en overheadsats der er </t>
    </r>
    <r>
      <rPr>
        <b/>
        <sz val="10"/>
        <color theme="1"/>
        <rFont val="Arial"/>
        <family val="2"/>
      </rPr>
      <t>op til</t>
    </r>
    <r>
      <rPr>
        <sz val="10"/>
        <color theme="1"/>
        <rFont val="Arial"/>
        <family val="2"/>
      </rPr>
      <t xml:space="preserve"> 44% af de direkte udgifter </t>
    </r>
    <r>
      <rPr>
        <b/>
        <sz val="10"/>
        <color theme="1"/>
        <rFont val="Arial"/>
        <family val="2"/>
      </rPr>
      <t>Excl. ekstern bistand</t>
    </r>
    <r>
      <rPr>
        <sz val="10"/>
        <color theme="1"/>
        <rFont val="Arial"/>
        <family val="2"/>
      </rPr>
      <t xml:space="preserve">. Støttemodtager må ikke overkompenseres (derfor op til 44%)
Ansøger kan </t>
    </r>
    <r>
      <rPr>
        <b/>
        <u/>
        <sz val="10"/>
        <color theme="1"/>
        <rFont val="Arial"/>
        <family val="2"/>
      </rPr>
      <t>kun</t>
    </r>
    <r>
      <rPr>
        <sz val="10"/>
        <color theme="1"/>
        <rFont val="Arial"/>
        <family val="2"/>
      </rPr>
      <t xml:space="preserve"> søge under enten hovedregel (lønudgifter max 18%) eller undtagelse (direte udgifter max 44%) jf. vejledningens afsnit 9.6.</t>
    </r>
  </si>
  <si>
    <t xml:space="preserve">Interne lønudgifter (vejledning afsnit 9.1) udfyldes fra øverste linje og nedefter. </t>
  </si>
  <si>
    <t>Særlige organisationstyper er undtaget herfra (se vejledningen afsnit 9.1), og kan i stedet anvende en beregningsteknisk årsnorm der ikke er lavere end 1374 timer.</t>
  </si>
  <si>
    <t>Vejledning til brug for udfyldelse af skemaet - se teksten nedenfor</t>
  </si>
  <si>
    <t>Anfør navnet på projektmedarbejder (medarbejder kan være anonym, i såfald anføres alias, fx NN1) og titel, samt individuel timesats.</t>
  </si>
  <si>
    <t>Som hovedregel skal der anvendes en beregningsteknisk årsnorm på 1649 timer ved timesatsberegning.</t>
  </si>
  <si>
    <t>Med henvisning til fondens vejledning om tilskud, jf. afsnittet om tilskudsberettigede udgifter og herunder om intern løn (afsnit 9.1), kommenteres på anvendte timesatser, principper for beregningen heraf o.l. Vær opmærksom på, at der skal føres et timeregnskab.</t>
  </si>
  <si>
    <t xml:space="preserve">Ansøger kan slette tekst, når der ikke er budgetteret med den pågældende udgift i det ansøgte projekt. </t>
  </si>
  <si>
    <t>3. PROJEKTØKONOMI - bevillingsåret 1. januar - 31. december 2025</t>
  </si>
  <si>
    <t>3.2 Projektets budget i bevillingsåret: 1. januar - 31. 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</si>
</sst>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
      <b/>
      <u/>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2">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8" fillId="0" borderId="0" applyFont="0" applyFill="0" applyBorder="0" applyAlignment="0" applyProtection="0"/>
  </cellStyleXfs>
  <cellXfs count="296">
    <xf numFmtId="0" fontId="0" fillId="0" borderId="0" xfId="0"/>
    <xf numFmtId="0" fontId="9"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9" fillId="3" borderId="3" xfId="0" applyFont="1" applyFill="1" applyBorder="1"/>
    <xf numFmtId="0" fontId="0" fillId="0" borderId="0" xfId="0" applyAlignment="1">
      <alignment horizontal="center"/>
    </xf>
    <xf numFmtId="3" fontId="9" fillId="3" borderId="14" xfId="0" applyNumberFormat="1" applyFont="1" applyFill="1" applyBorder="1" applyAlignment="1">
      <alignment horizontal="center" vertical="center"/>
    </xf>
    <xf numFmtId="0" fontId="9" fillId="0" borderId="0" xfId="0" applyFont="1" applyAlignment="1">
      <alignment vertical="center"/>
    </xf>
    <xf numFmtId="0" fontId="9" fillId="0" borderId="15" xfId="0" applyFont="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protection locked="0"/>
    </xf>
    <xf numFmtId="0" fontId="9"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19" xfId="0" applyBorder="1" applyProtection="1">
      <protection locked="0"/>
    </xf>
    <xf numFmtId="0" fontId="0" fillId="0" borderId="19"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9" fillId="0" borderId="0" xfId="0" applyNumberFormat="1" applyFont="1" applyProtection="1">
      <protection locked="0"/>
    </xf>
    <xf numFmtId="0" fontId="0" fillId="0" borderId="1" xfId="0"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0" fontId="11" fillId="0" borderId="3" xfId="0" applyFont="1" applyBorder="1" applyAlignment="1">
      <alignment vertical="center"/>
    </xf>
    <xf numFmtId="0" fontId="16" fillId="0" borderId="0" xfId="0" applyFont="1" applyAlignment="1" applyProtection="1">
      <alignment horizontal="left"/>
      <protection locked="0"/>
    </xf>
    <xf numFmtId="0" fontId="16" fillId="0" borderId="0" xfId="0" applyFont="1"/>
    <xf numFmtId="0" fontId="9" fillId="4" borderId="0" xfId="0" applyFont="1" applyFill="1"/>
    <xf numFmtId="0" fontId="0" fillId="0" borderId="0" xfId="0" applyAlignment="1">
      <alignment vertical="center"/>
    </xf>
    <xf numFmtId="0" fontId="0" fillId="0" borderId="0" xfId="0" applyAlignment="1">
      <alignment vertical="top"/>
    </xf>
    <xf numFmtId="9" fontId="16" fillId="0" borderId="0" xfId="0" applyNumberFormat="1" applyFont="1" applyAlignment="1">
      <alignment vertical="top"/>
    </xf>
    <xf numFmtId="0" fontId="16" fillId="0" borderId="0" xfId="0" applyFont="1" applyAlignment="1" applyProtection="1">
      <alignment horizontal="left" vertical="top"/>
      <protection locked="0"/>
    </xf>
    <xf numFmtId="0" fontId="0" fillId="3" borderId="3" xfId="0" applyFill="1" applyBorder="1" applyAlignment="1">
      <alignment vertical="top" wrapText="1"/>
    </xf>
    <xf numFmtId="0" fontId="9" fillId="0" borderId="0" xfId="0" applyFont="1" applyAlignment="1">
      <alignment vertical="top" wrapText="1"/>
    </xf>
    <xf numFmtId="0" fontId="9" fillId="0" borderId="15" xfId="0" applyFont="1" applyBorder="1" applyAlignment="1" applyProtection="1">
      <alignment vertical="top" wrapText="1"/>
      <protection locked="0"/>
    </xf>
    <xf numFmtId="0" fontId="9" fillId="0" borderId="20" xfId="0" applyFont="1" applyBorder="1" applyAlignment="1">
      <alignment vertical="top" wrapText="1"/>
    </xf>
    <xf numFmtId="0" fontId="0" fillId="4" borderId="0" xfId="0" applyFill="1" applyProtection="1">
      <protection locked="0"/>
    </xf>
    <xf numFmtId="0" fontId="9" fillId="0" borderId="1" xfId="0" applyFont="1" applyBorder="1" applyAlignment="1" applyProtection="1">
      <alignment vertical="top" wrapText="1"/>
      <protection locked="0"/>
    </xf>
    <xf numFmtId="0" fontId="9" fillId="0" borderId="20" xfId="0" applyFont="1" applyBorder="1" applyAlignment="1" applyProtection="1">
      <alignment horizontal="left" vertical="top" wrapText="1"/>
      <protection locked="0"/>
    </xf>
    <xf numFmtId="0" fontId="9" fillId="0" borderId="0" xfId="0" applyFont="1" applyAlignment="1">
      <alignment horizontal="left" vertical="top" wrapText="1"/>
    </xf>
    <xf numFmtId="0" fontId="9" fillId="0" borderId="20" xfId="0" applyFont="1" applyBorder="1" applyAlignment="1">
      <alignment horizontal="left" vertical="top" wrapText="1"/>
    </xf>
    <xf numFmtId="0" fontId="0" fillId="0" borderId="20" xfId="0" applyBorder="1" applyProtection="1">
      <protection locked="0"/>
    </xf>
    <xf numFmtId="0" fontId="11" fillId="0" borderId="0" xfId="0" applyFont="1" applyAlignment="1">
      <alignment vertical="center"/>
    </xf>
    <xf numFmtId="0" fontId="9" fillId="0" borderId="20" xfId="0" applyFont="1" applyBorder="1" applyAlignment="1">
      <alignment horizontal="center" vertical="center" wrapText="1"/>
    </xf>
    <xf numFmtId="9" fontId="0" fillId="0" borderId="0" xfId="0" applyNumberFormat="1" applyAlignment="1">
      <alignment vertical="top"/>
    </xf>
    <xf numFmtId="9" fontId="0" fillId="0" borderId="20" xfId="0" applyNumberFormat="1" applyBorder="1" applyAlignment="1">
      <alignment horizontal="right"/>
    </xf>
    <xf numFmtId="9" fontId="9" fillId="0" borderId="20" xfId="0" applyNumberFormat="1" applyFont="1" applyBorder="1" applyAlignment="1">
      <alignment horizontal="right"/>
    </xf>
    <xf numFmtId="0" fontId="9" fillId="0" borderId="0" xfId="0" applyFont="1" applyAlignment="1">
      <alignment horizontal="center" vertical="center" wrapText="1"/>
    </xf>
    <xf numFmtId="0" fontId="13" fillId="0" borderId="0" xfId="0" applyFont="1" applyAlignment="1">
      <alignment horizontal="right" vertical="center" wrapText="1"/>
    </xf>
    <xf numFmtId="0" fontId="13" fillId="0" borderId="20" xfId="0" applyFont="1" applyBorder="1" applyAlignment="1">
      <alignment horizontal="right" vertical="center" wrapText="1"/>
    </xf>
    <xf numFmtId="0" fontId="13" fillId="0" borderId="0" xfId="0" applyFont="1" applyAlignment="1">
      <alignment horizontal="right" vertical="center"/>
    </xf>
    <xf numFmtId="3" fontId="9" fillId="0" borderId="20"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0" xfId="0" applyNumberFormat="1" applyBorder="1" applyAlignment="1">
      <alignment horizontal="center" vertical="center"/>
    </xf>
    <xf numFmtId="0" fontId="0" fillId="0" borderId="20" xfId="0" applyBorder="1" applyAlignment="1">
      <alignment horizontal="right"/>
    </xf>
    <xf numFmtId="0" fontId="0" fillId="0" borderId="7" xfId="0" applyBorder="1" applyProtection="1">
      <protection locked="0"/>
    </xf>
    <xf numFmtId="3" fontId="0" fillId="0" borderId="20" xfId="0" applyNumberFormat="1" applyBorder="1" applyAlignment="1">
      <alignment horizontal="right"/>
    </xf>
    <xf numFmtId="9" fontId="0" fillId="0" borderId="0" xfId="0" applyNumberFormat="1" applyAlignment="1">
      <alignment horizontal="left"/>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0" xfId="0" applyNumberFormat="1" applyBorder="1" applyAlignment="1" applyProtection="1">
      <alignment horizontal="right"/>
      <protection locked="0"/>
    </xf>
    <xf numFmtId="3" fontId="9" fillId="0" borderId="20"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9" fontId="0" fillId="0" borderId="20" xfId="1" applyFont="1" applyFill="1" applyBorder="1" applyAlignment="1">
      <alignment horizontal="right"/>
    </xf>
    <xf numFmtId="3" fontId="9" fillId="0" borderId="11" xfId="0" applyNumberFormat="1" applyFont="1" applyBorder="1" applyAlignment="1" applyProtection="1">
      <alignment horizontal="right"/>
      <protection locked="0"/>
    </xf>
    <xf numFmtId="3" fontId="9" fillId="0" borderId="20"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0" xfId="0" applyNumberFormat="1" applyBorder="1" applyAlignment="1">
      <alignment horizontal="right"/>
    </xf>
    <xf numFmtId="1" fontId="0" fillId="0" borderId="0" xfId="0" applyNumberFormat="1" applyAlignment="1">
      <alignment horizontal="right"/>
    </xf>
    <xf numFmtId="0" fontId="0" fillId="0" borderId="20"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0" xfId="0" applyBorder="1" applyAlignment="1" applyProtection="1">
      <alignment horizontal="right"/>
      <protection locked="0"/>
    </xf>
    <xf numFmtId="0" fontId="9" fillId="3" borderId="13" xfId="0" applyFont="1" applyFill="1" applyBorder="1" applyAlignment="1" applyProtection="1">
      <alignment vertical="center"/>
      <protection locked="0"/>
    </xf>
    <xf numFmtId="0" fontId="0" fillId="3" borderId="1" xfId="0" applyFill="1" applyBorder="1"/>
    <xf numFmtId="6" fontId="9" fillId="3" borderId="15" xfId="0" applyNumberFormat="1" applyFont="1" applyFill="1" applyBorder="1" applyAlignment="1" applyProtection="1">
      <alignment horizontal="center"/>
      <protection locked="0"/>
    </xf>
    <xf numFmtId="6" fontId="9" fillId="3" borderId="17" xfId="0" applyNumberFormat="1" applyFont="1" applyFill="1" applyBorder="1" applyProtection="1">
      <protection locked="0"/>
    </xf>
    <xf numFmtId="6" fontId="0" fillId="0" borderId="20" xfId="0" applyNumberFormat="1" applyBorder="1" applyProtection="1">
      <protection locked="0"/>
    </xf>
    <xf numFmtId="0" fontId="0" fillId="0" borderId="7" xfId="0" applyBorder="1" applyAlignment="1" applyProtection="1">
      <alignment vertical="top"/>
      <protection locked="0"/>
    </xf>
    <xf numFmtId="0" fontId="0" fillId="0" borderId="6" xfId="0" applyBorder="1" applyProtection="1">
      <protection locked="0"/>
    </xf>
    <xf numFmtId="0" fontId="0" fillId="0" borderId="5" xfId="0"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1" xfId="0" applyFont="1" applyBorder="1"/>
    <xf numFmtId="0" fontId="9" fillId="0" borderId="20" xfId="0" applyFont="1" applyBorder="1"/>
    <xf numFmtId="3" fontId="0" fillId="0" borderId="20" xfId="0" applyNumberFormat="1" applyBorder="1" applyAlignment="1">
      <alignment wrapText="1"/>
    </xf>
    <xf numFmtId="0" fontId="9"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9" fillId="3" borderId="13" xfId="0" applyFont="1" applyFill="1" applyBorder="1" applyAlignment="1">
      <alignment vertical="center"/>
    </xf>
    <xf numFmtId="0" fontId="0" fillId="3" borderId="4" xfId="0" applyFill="1" applyBorder="1" applyAlignment="1">
      <alignment vertical="top" wrapText="1"/>
    </xf>
    <xf numFmtId="6" fontId="9" fillId="3" borderId="14" xfId="0" applyNumberFormat="1" applyFont="1" applyFill="1" applyBorder="1" applyProtection="1">
      <protection locked="0"/>
    </xf>
    <xf numFmtId="0" fontId="0" fillId="3" borderId="6" xfId="0" applyFill="1" applyBorder="1" applyAlignment="1">
      <alignment vertical="center"/>
    </xf>
    <xf numFmtId="6" fontId="9" fillId="3" borderId="10" xfId="0" applyNumberFormat="1" applyFont="1" applyFill="1" applyBorder="1" applyProtection="1">
      <protection locked="0"/>
    </xf>
    <xf numFmtId="0" fontId="9"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9" fillId="3" borderId="11" xfId="0" applyNumberFormat="1" applyFont="1" applyFill="1" applyBorder="1" applyProtection="1">
      <protection locked="0"/>
    </xf>
    <xf numFmtId="0" fontId="0" fillId="3" borderId="1" xfId="0" applyFill="1" applyBorder="1" applyAlignment="1">
      <alignment horizontal="right"/>
    </xf>
    <xf numFmtId="0" fontId="0" fillId="0" borderId="21"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9" fillId="0" borderId="0" xfId="0" applyFont="1" applyAlignment="1" applyProtection="1">
      <alignment horizontal="left" vertical="top" wrapText="1"/>
      <protection locked="0"/>
    </xf>
    <xf numFmtId="3" fontId="9" fillId="0" borderId="0" xfId="0" applyNumberFormat="1" applyFont="1" applyAlignment="1" applyProtection="1">
      <alignment horizontal="center" vertical="top" wrapText="1"/>
      <protection locked="0"/>
    </xf>
    <xf numFmtId="0" fontId="9"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5" fillId="3" borderId="0" xfId="0" applyFont="1" applyFill="1"/>
    <xf numFmtId="0" fontId="0" fillId="3" borderId="0" xfId="0" applyFill="1" applyProtection="1">
      <protection locked="0"/>
    </xf>
    <xf numFmtId="0" fontId="9" fillId="3" borderId="0" xfId="0" applyFont="1" applyFill="1"/>
    <xf numFmtId="0" fontId="7" fillId="0" borderId="0" xfId="0" applyFont="1"/>
    <xf numFmtId="0" fontId="7" fillId="0" borderId="0" xfId="0" applyFont="1" applyProtection="1">
      <protection locked="0"/>
    </xf>
    <xf numFmtId="0" fontId="17" fillId="0" borderId="0" xfId="0" applyFont="1" applyAlignment="1" applyProtection="1">
      <alignment horizontal="center" vertical="top" wrapText="1"/>
      <protection locked="0"/>
    </xf>
    <xf numFmtId="3"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17" fillId="0" borderId="0" xfId="0" applyFont="1"/>
    <xf numFmtId="0" fontId="17" fillId="0" borderId="0" xfId="0" applyFont="1" applyAlignment="1" applyProtection="1">
      <alignment horizontal="left" vertical="top" wrapText="1"/>
      <protection locked="0"/>
    </xf>
    <xf numFmtId="3" fontId="17" fillId="0" borderId="0" xfId="0" applyNumberFormat="1" applyFont="1" applyAlignment="1" applyProtection="1">
      <alignment horizontal="center" vertical="top" wrapText="1"/>
      <protection locked="0"/>
    </xf>
    <xf numFmtId="0" fontId="6" fillId="2" borderId="0" xfId="0" applyFont="1" applyFill="1" applyAlignment="1">
      <alignment wrapText="1"/>
    </xf>
    <xf numFmtId="0" fontId="17" fillId="2" borderId="0" xfId="0" applyFont="1" applyFill="1" applyAlignment="1" applyProtection="1">
      <alignment horizontal="left" vertical="top" wrapText="1"/>
      <protection locked="0"/>
    </xf>
    <xf numFmtId="3" fontId="17" fillId="2" borderId="0" xfId="0" applyNumberFormat="1" applyFont="1" applyFill="1" applyAlignment="1" applyProtection="1">
      <alignment horizontal="center" vertical="top" wrapText="1"/>
      <protection locked="0"/>
    </xf>
    <xf numFmtId="0" fontId="17" fillId="3" borderId="13" xfId="0" applyFont="1" applyFill="1" applyBorder="1" applyAlignment="1" applyProtection="1">
      <alignment vertical="center"/>
      <protection locked="0"/>
    </xf>
    <xf numFmtId="0" fontId="17" fillId="3" borderId="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top" wrapText="1"/>
      <protection locked="0"/>
    </xf>
    <xf numFmtId="0" fontId="17" fillId="3" borderId="14" xfId="0" applyFont="1" applyFill="1" applyBorder="1" applyAlignment="1" applyProtection="1">
      <alignment horizontal="center" vertical="top" wrapText="1"/>
      <protection locked="0"/>
    </xf>
    <xf numFmtId="0" fontId="17" fillId="3" borderId="6" xfId="0" applyFont="1" applyFill="1" applyBorder="1" applyProtection="1">
      <protection locked="0"/>
    </xf>
    <xf numFmtId="0" fontId="6" fillId="3" borderId="3" xfId="0" applyFont="1" applyFill="1" applyBorder="1" applyProtection="1">
      <protection locked="0"/>
    </xf>
    <xf numFmtId="6" fontId="6" fillId="3" borderId="3" xfId="0" applyNumberFormat="1" applyFont="1" applyFill="1" applyBorder="1" applyAlignment="1" applyProtection="1">
      <alignment horizontal="center" vertical="top" wrapText="1"/>
      <protection locked="0"/>
    </xf>
    <xf numFmtId="6" fontId="6" fillId="3" borderId="10" xfId="0" applyNumberFormat="1" applyFont="1" applyFill="1" applyBorder="1" applyAlignment="1" applyProtection="1">
      <alignment horizontal="center" vertical="top" wrapText="1"/>
      <protection locked="0"/>
    </xf>
    <xf numFmtId="3" fontId="6" fillId="5" borderId="1" xfId="0" applyNumberFormat="1" applyFont="1" applyFill="1" applyBorder="1" applyAlignment="1" applyProtection="1">
      <alignment horizontal="center" vertical="top" wrapText="1"/>
      <protection locked="0"/>
    </xf>
    <xf numFmtId="3" fontId="17"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9" fillId="5" borderId="11" xfId="0" applyNumberFormat="1" applyFont="1" applyFill="1" applyBorder="1" applyAlignment="1">
      <alignment horizontal="right"/>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9" fillId="5" borderId="9" xfId="0" applyNumberFormat="1" applyFont="1" applyFill="1" applyBorder="1" applyAlignment="1">
      <alignment horizontal="right"/>
    </xf>
    <xf numFmtId="3" fontId="9" fillId="5" borderId="16" xfId="0" applyNumberFormat="1" applyFont="1" applyFill="1" applyBorder="1" applyAlignment="1">
      <alignment horizontal="right"/>
    </xf>
    <xf numFmtId="3" fontId="9" fillId="5" borderId="12" xfId="0" applyNumberFormat="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9" fillId="0" borderId="5" xfId="0" applyFont="1" applyBorder="1"/>
    <xf numFmtId="0" fontId="0" fillId="0" borderId="11" xfId="0" applyBorder="1"/>
    <xf numFmtId="0" fontId="0" fillId="0" borderId="11" xfId="0" applyBorder="1" applyAlignment="1">
      <alignment horizontal="right"/>
    </xf>
    <xf numFmtId="0" fontId="9" fillId="0" borderId="9" xfId="0" applyFont="1" applyBorder="1" applyAlignment="1">
      <alignment horizontal="right"/>
    </xf>
    <xf numFmtId="0" fontId="9" fillId="0" borderId="7" xfId="0" applyFont="1" applyBorder="1"/>
    <xf numFmtId="0" fontId="9" fillId="0" borderId="8" xfId="0" applyFont="1" applyBorder="1"/>
    <xf numFmtId="0" fontId="9" fillId="0" borderId="2" xfId="0" applyFont="1" applyBorder="1"/>
    <xf numFmtId="0" fontId="9" fillId="0" borderId="2" xfId="0" applyFont="1" applyBorder="1" applyAlignment="1">
      <alignment horizontal="right"/>
    </xf>
    <xf numFmtId="0" fontId="9" fillId="0" borderId="12"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9" fillId="5" borderId="15" xfId="0" applyNumberFormat="1" applyFont="1" applyFill="1" applyBorder="1"/>
    <xf numFmtId="3" fontId="9" fillId="5" borderId="15" xfId="0" applyNumberFormat="1" applyFont="1" applyFill="1" applyBorder="1"/>
    <xf numFmtId="0" fontId="9" fillId="0" borderId="8" xfId="0" applyFont="1" applyBorder="1" applyAlignment="1">
      <alignment wrapText="1"/>
    </xf>
    <xf numFmtId="0" fontId="9" fillId="0" borderId="2" xfId="0" applyFont="1" applyBorder="1" applyAlignment="1">
      <alignment wrapText="1"/>
    </xf>
    <xf numFmtId="9" fontId="0" fillId="5" borderId="15" xfId="0" applyNumberFormat="1" applyFill="1" applyBorder="1" applyAlignment="1">
      <alignment horizontal="right"/>
    </xf>
    <xf numFmtId="9" fontId="9" fillId="5" borderId="16" xfId="0" applyNumberFormat="1" applyFont="1" applyFill="1" applyBorder="1" applyAlignment="1">
      <alignment horizontal="right"/>
    </xf>
    <xf numFmtId="3" fontId="6"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9" fillId="0" borderId="0" xfId="0" applyFont="1" applyProtection="1">
      <protection locked="0"/>
    </xf>
    <xf numFmtId="3" fontId="17"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10" fillId="0" borderId="0" xfId="0" applyFont="1" applyAlignment="1">
      <alignment horizontal="left" vertical="top"/>
    </xf>
    <xf numFmtId="0" fontId="9"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6" fontId="9" fillId="3" borderId="14" xfId="0" applyNumberFormat="1" applyFont="1" applyFill="1" applyBorder="1" applyAlignment="1">
      <alignment horizontal="right"/>
    </xf>
    <xf numFmtId="9" fontId="0" fillId="0" borderId="15" xfId="1" applyFont="1" applyBorder="1" applyAlignment="1">
      <alignment horizontal="right"/>
    </xf>
    <xf numFmtId="0" fontId="9" fillId="3" borderId="13" xfId="0" applyFont="1" applyFill="1" applyBorder="1" applyAlignment="1">
      <alignment vertical="top"/>
    </xf>
    <xf numFmtId="0" fontId="9" fillId="0" borderId="0" xfId="0" applyFont="1" applyAlignment="1">
      <alignment horizontal="right"/>
    </xf>
    <xf numFmtId="3" fontId="0" fillId="5" borderId="15" xfId="0" applyNumberFormat="1" applyFill="1" applyBorder="1" applyAlignment="1">
      <alignment horizontal="right"/>
    </xf>
    <xf numFmtId="0" fontId="14" fillId="5" borderId="5" xfId="0" applyFont="1" applyFill="1" applyBorder="1"/>
    <xf numFmtId="0" fontId="0" fillId="5" borderId="1" xfId="0" applyFill="1" applyBorder="1" applyProtection="1">
      <protection locked="0"/>
    </xf>
    <xf numFmtId="0" fontId="0" fillId="5" borderId="11" xfId="0" applyFill="1" applyBorder="1" applyProtection="1">
      <protection locked="0"/>
    </xf>
    <xf numFmtId="3" fontId="0" fillId="5" borderId="11" xfId="0" applyNumberFormat="1" applyFill="1" applyBorder="1" applyAlignment="1">
      <alignment horizontal="right" vertical="top"/>
    </xf>
    <xf numFmtId="0" fontId="9" fillId="0" borderId="7" xfId="0" applyFont="1" applyBorder="1" applyAlignment="1">
      <alignment horizontal="left" vertical="top"/>
    </xf>
    <xf numFmtId="0" fontId="9" fillId="0" borderId="1" xfId="0" applyFont="1" applyBorder="1" applyAlignment="1">
      <alignment vertical="top"/>
    </xf>
    <xf numFmtId="3" fontId="9" fillId="5" borderId="11" xfId="0" applyNumberFormat="1" applyFont="1" applyFill="1" applyBorder="1" applyAlignment="1">
      <alignment horizontal="right" vertical="top"/>
    </xf>
    <xf numFmtId="0" fontId="9" fillId="0" borderId="1" xfId="0" applyFont="1" applyBorder="1" applyAlignment="1">
      <alignment horizontal="center" vertical="top"/>
    </xf>
    <xf numFmtId="0" fontId="9" fillId="0" borderId="11" xfId="0" applyFont="1" applyBorder="1" applyAlignment="1">
      <alignment horizontal="center" vertical="top"/>
    </xf>
    <xf numFmtId="3" fontId="0" fillId="0" borderId="15" xfId="0" applyNumberFormat="1" applyBorder="1" applyAlignment="1">
      <alignment horizontal="right" vertical="top"/>
    </xf>
    <xf numFmtId="4" fontId="0" fillId="0" borderId="15" xfId="0" applyNumberFormat="1" applyBorder="1" applyAlignment="1">
      <alignment horizontal="right" vertical="top"/>
    </xf>
    <xf numFmtId="3" fontId="0" fillId="0" borderId="18" xfId="0" applyNumberFormat="1" applyBorder="1" applyAlignment="1">
      <alignment horizontal="right" vertical="top"/>
    </xf>
    <xf numFmtId="4" fontId="0" fillId="0" borderId="18" xfId="0" applyNumberFormat="1" applyBorder="1" applyAlignment="1">
      <alignment horizontal="right" vertical="top"/>
    </xf>
    <xf numFmtId="0" fontId="0" fillId="0" borderId="15" xfId="0" applyBorder="1" applyAlignment="1">
      <alignment horizontal="right" vertical="top"/>
    </xf>
    <xf numFmtId="0" fontId="0" fillId="0" borderId="15" xfId="0" applyBorder="1" applyAlignment="1" applyProtection="1">
      <alignment horizontal="right" vertical="top"/>
      <protection locked="0"/>
    </xf>
    <xf numFmtId="0" fontId="0" fillId="0" borderId="21" xfId="0" applyBorder="1" applyAlignment="1">
      <alignment horizontal="right" vertical="top"/>
    </xf>
    <xf numFmtId="0" fontId="0" fillId="0" borderId="0" xfId="0" applyAlignment="1">
      <alignment vertical="top" wrapText="1"/>
    </xf>
    <xf numFmtId="0" fontId="6" fillId="0" borderId="7" xfId="0" applyFont="1" applyBorder="1" applyAlignment="1">
      <alignment horizontal="left" vertical="top"/>
    </xf>
    <xf numFmtId="0" fontId="6" fillId="0" borderId="7" xfId="0" applyFont="1" applyBorder="1" applyAlignment="1">
      <alignment vertical="top"/>
    </xf>
    <xf numFmtId="0" fontId="2" fillId="0" borderId="7" xfId="0" applyFont="1" applyBorder="1" applyAlignment="1">
      <alignment vertical="top"/>
    </xf>
    <xf numFmtId="0" fontId="17" fillId="0" borderId="7" xfId="0" applyFont="1" applyBorder="1" applyAlignment="1">
      <alignment vertical="top"/>
    </xf>
    <xf numFmtId="0" fontId="3" fillId="0" borderId="7" xfId="0" applyFont="1" applyBorder="1" applyAlignment="1">
      <alignment vertical="top"/>
    </xf>
    <xf numFmtId="0" fontId="0" fillId="3" borderId="1" xfId="0" applyFill="1" applyBorder="1" applyAlignment="1" applyProtection="1">
      <alignment horizontal="center" vertical="top" wrapText="1"/>
      <protection locked="0"/>
    </xf>
    <xf numFmtId="9" fontId="0" fillId="0" borderId="15" xfId="1" applyFont="1" applyBorder="1" applyAlignment="1">
      <alignment horizontal="right" vertical="top"/>
    </xf>
    <xf numFmtId="6" fontId="9" fillId="3" borderId="11" xfId="0" applyNumberFormat="1" applyFont="1" applyFill="1" applyBorder="1" applyAlignment="1" applyProtection="1">
      <alignment horizontal="center"/>
      <protection locked="0"/>
    </xf>
    <xf numFmtId="3" fontId="0" fillId="0" borderId="15" xfId="0" applyNumberFormat="1" applyBorder="1" applyAlignment="1" applyProtection="1">
      <alignment horizontal="right"/>
      <protection locked="0"/>
    </xf>
    <xf numFmtId="3" fontId="0" fillId="0" borderId="18" xfId="0" applyNumberFormat="1" applyBorder="1" applyAlignment="1" applyProtection="1">
      <alignment horizontal="right"/>
      <protection locked="0"/>
    </xf>
    <xf numFmtId="3" fontId="9" fillId="5" borderId="15" xfId="0" applyNumberFormat="1" applyFont="1" applyFill="1" applyBorder="1" applyAlignment="1">
      <alignment horizontal="right"/>
    </xf>
    <xf numFmtId="3" fontId="0" fillId="0" borderId="15" xfId="0" applyNumberFormat="1" applyBorder="1" applyAlignment="1" applyProtection="1">
      <alignment horizontal="right" vertical="top"/>
      <protection locked="0"/>
    </xf>
    <xf numFmtId="4" fontId="0" fillId="0" borderId="15" xfId="0" applyNumberFormat="1" applyBorder="1" applyAlignment="1" applyProtection="1">
      <alignment horizontal="right" vertical="top"/>
      <protection locked="0"/>
    </xf>
    <xf numFmtId="0" fontId="0" fillId="0" borderId="0" xfId="0" applyAlignment="1">
      <alignment horizontal="left" vertical="top" wrapText="1"/>
    </xf>
    <xf numFmtId="0" fontId="0" fillId="0" borderId="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4" fillId="5" borderId="7" xfId="0" applyFont="1" applyFill="1" applyBorder="1" applyAlignment="1">
      <alignment horizontal="left" wrapText="1"/>
    </xf>
    <xf numFmtId="0" fontId="14" fillId="5" borderId="1" xfId="0" applyFont="1" applyFill="1" applyBorder="1" applyAlignment="1">
      <alignment horizontal="left" wrapText="1"/>
    </xf>
    <xf numFmtId="0" fontId="14" fillId="5" borderId="11" xfId="0" applyFont="1" applyFill="1" applyBorder="1" applyAlignment="1">
      <alignment horizontal="left" wrapText="1"/>
    </xf>
    <xf numFmtId="0" fontId="4" fillId="0" borderId="3"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49" fontId="8" fillId="3" borderId="18"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3" fontId="14" fillId="0" borderId="7" xfId="0" applyNumberFormat="1" applyFont="1" applyBorder="1" applyAlignment="1" applyProtection="1">
      <alignment horizontal="center" vertical="center" wrapText="1"/>
      <protection locked="0"/>
    </xf>
    <xf numFmtId="3" fontId="14" fillId="0" borderId="11" xfId="0" applyNumberFormat="1" applyFont="1" applyBorder="1" applyAlignment="1" applyProtection="1">
      <alignment horizontal="center" vertical="center" wrapText="1"/>
      <protection locked="0"/>
    </xf>
    <xf numFmtId="0" fontId="0" fillId="0" borderId="11" xfId="0" applyBorder="1" applyAlignment="1" applyProtection="1">
      <alignment horizontal="left" vertical="top"/>
      <protection locked="0"/>
    </xf>
    <xf numFmtId="3" fontId="14" fillId="0" borderId="15" xfId="0" applyNumberFormat="1" applyFont="1" applyBorder="1" applyAlignment="1" applyProtection="1">
      <alignment horizontal="center" vertical="center" wrapText="1"/>
      <protection locked="0"/>
    </xf>
    <xf numFmtId="3" fontId="11" fillId="5" borderId="7" xfId="0" applyNumberFormat="1" applyFont="1" applyFill="1" applyBorder="1" applyAlignment="1">
      <alignment horizontal="center" vertical="center" wrapText="1"/>
    </xf>
    <xf numFmtId="3" fontId="11" fillId="5" borderId="11" xfId="0" applyNumberFormat="1" applyFont="1" applyFill="1" applyBorder="1" applyAlignment="1">
      <alignment horizontal="center" vertical="center" wrapText="1"/>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9" fillId="3" borderId="13" xfId="0" applyFont="1" applyFill="1" applyBorder="1" applyAlignment="1">
      <alignment horizontal="center" vertical="center"/>
    </xf>
    <xf numFmtId="0" fontId="9" fillId="3" borderId="6" xfId="0" applyFont="1" applyFill="1" applyBorder="1" applyAlignment="1">
      <alignment horizontal="center" vertical="center"/>
    </xf>
    <xf numFmtId="0" fontId="0" fillId="0" borderId="7" xfId="0" applyBorder="1" applyProtection="1">
      <protection locked="0"/>
    </xf>
    <xf numFmtId="0" fontId="0" fillId="0" borderId="11" xfId="0" applyBorder="1" applyProtection="1">
      <protection locked="0"/>
    </xf>
    <xf numFmtId="0" fontId="0" fillId="0" borderId="7"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3" fontId="0" fillId="0" borderId="7" xfId="0" applyNumberFormat="1" applyBorder="1" applyAlignment="1" applyProtection="1">
      <alignment horizontal="center" vertical="top"/>
      <protection locked="0"/>
    </xf>
    <xf numFmtId="3" fontId="0" fillId="0" borderId="11" xfId="0" applyNumberFormat="1" applyBorder="1" applyAlignment="1" applyProtection="1">
      <alignment horizontal="center" vertical="top"/>
      <protection locked="0"/>
    </xf>
    <xf numFmtId="0" fontId="0" fillId="3" borderId="1" xfId="0" applyFill="1" applyBorder="1" applyAlignment="1">
      <alignment horizont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1640625" defaultRowHeight="12.5" x14ac:dyDescent="0.25"/>
  <cols>
    <col min="12" max="12" width="55.1796875" bestFit="1" customWidth="1"/>
  </cols>
  <sheetData>
    <row r="1" spans="1:13" x14ac:dyDescent="0.25">
      <c r="A1" t="s">
        <v>76</v>
      </c>
      <c r="B1" t="s">
        <v>77</v>
      </c>
      <c r="C1" t="s">
        <v>78</v>
      </c>
      <c r="J1" t="s">
        <v>80</v>
      </c>
      <c r="K1" t="s">
        <v>79</v>
      </c>
      <c r="L1" t="s">
        <v>56</v>
      </c>
      <c r="M1" t="s">
        <v>57</v>
      </c>
    </row>
    <row r="2" spans="1:13" x14ac:dyDescent="0.25">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5">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5">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5">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5">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5">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5">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5">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5">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5">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5">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5">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5">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5">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5">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5">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5">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5">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5">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5">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5">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5">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5">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5">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5">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5">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5">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5">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5">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5">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5">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5">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5">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5">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5">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5">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5">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5">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5">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5">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5">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5">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5">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5">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5">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5">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5">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5">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5">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5">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5">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5">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5">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5">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5">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5">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5">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5">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5">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5">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5">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5">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5">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5">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5">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5">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5">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5">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5">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5">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5">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5">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5">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5">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5">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5">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5">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5">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5">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5">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5">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5">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5">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5">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5">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5">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5">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5">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5">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5">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5">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5">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5">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5">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5">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5">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5">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5">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5">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5">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63"/>
  <sheetViews>
    <sheetView showGridLines="0" tabSelected="1" zoomScaleNormal="100" zoomScaleSheetLayoutView="100" workbookViewId="0">
      <selection activeCell="F126" sqref="F126"/>
    </sheetView>
  </sheetViews>
  <sheetFormatPr defaultColWidth="8.81640625" defaultRowHeight="12.5" x14ac:dyDescent="0.25"/>
  <cols>
    <col min="1" max="1" width="42.7265625" style="18" customWidth="1"/>
    <col min="2" max="3" width="9.7265625" style="18" customWidth="1"/>
    <col min="4" max="4" width="10.54296875" style="19" customWidth="1"/>
    <col min="5" max="5" width="9.7265625" style="19" customWidth="1"/>
    <col min="6" max="6" width="11.7265625" style="19" customWidth="1"/>
    <col min="7" max="7" width="1.81640625" style="19" customWidth="1"/>
    <col min="8" max="8" width="4.453125" customWidth="1"/>
    <col min="9" max="10" width="37.453125" style="21" customWidth="1"/>
    <col min="11" max="11" width="8.81640625" style="18"/>
    <col min="12" max="12" width="11.26953125" style="18" customWidth="1"/>
    <col min="13" max="16384" width="8.81640625" style="18"/>
  </cols>
  <sheetData>
    <row r="1" spans="1:22" ht="9" customHeight="1" x14ac:dyDescent="0.25">
      <c r="A1" s="46"/>
    </row>
    <row r="2" spans="1:22" ht="13" x14ac:dyDescent="0.3">
      <c r="A2" s="48" t="s">
        <v>32</v>
      </c>
      <c r="B2" s="49"/>
      <c r="C2" s="48"/>
      <c r="D2" s="48"/>
      <c r="E2" s="48"/>
      <c r="F2" s="48"/>
      <c r="G2" s="50"/>
      <c r="I2" s="42" t="s">
        <v>214</v>
      </c>
      <c r="J2" s="42"/>
      <c r="K2" s="51"/>
      <c r="L2" s="51"/>
    </row>
    <row r="3" spans="1:22" ht="13" x14ac:dyDescent="0.3">
      <c r="A3" s="48"/>
      <c r="B3" s="52"/>
      <c r="C3" s="48"/>
      <c r="D3" s="48"/>
      <c r="E3" s="48"/>
      <c r="F3" s="48"/>
      <c r="G3" s="50"/>
      <c r="I3" s="128" t="s">
        <v>200</v>
      </c>
      <c r="J3" s="126"/>
      <c r="K3" s="127"/>
      <c r="L3" s="127"/>
    </row>
    <row r="4" spans="1:22" ht="13" x14ac:dyDescent="0.25">
      <c r="A4" s="48" t="s">
        <v>47</v>
      </c>
      <c r="B4" s="264"/>
      <c r="C4" s="265"/>
      <c r="D4" s="265"/>
      <c r="E4" s="265"/>
      <c r="F4" s="266"/>
      <c r="G4" s="53"/>
      <c r="I4" s="22"/>
      <c r="J4" s="22"/>
    </row>
    <row r="5" spans="1:22" ht="27" customHeight="1" x14ac:dyDescent="0.25">
      <c r="A5" s="48" t="s">
        <v>48</v>
      </c>
      <c r="B5" s="253"/>
      <c r="C5" s="254"/>
      <c r="D5" s="254"/>
      <c r="E5" s="254"/>
      <c r="F5" s="255"/>
      <c r="G5" s="53"/>
      <c r="I5" s="242" t="s">
        <v>149</v>
      </c>
      <c r="J5" s="242"/>
      <c r="K5" s="242"/>
      <c r="L5" s="242"/>
    </row>
    <row r="6" spans="1:22" ht="13" x14ac:dyDescent="0.25">
      <c r="A6" s="48"/>
      <c r="B6" s="54"/>
      <c r="C6" s="54"/>
      <c r="D6" s="54"/>
      <c r="E6" s="54"/>
      <c r="F6" s="54"/>
      <c r="G6" s="55"/>
      <c r="I6" t="s">
        <v>144</v>
      </c>
    </row>
    <row r="7" spans="1:22" ht="15.5" x14ac:dyDescent="0.25">
      <c r="A7" s="189" t="s">
        <v>219</v>
      </c>
      <c r="B7" s="190"/>
      <c r="C7" s="190"/>
      <c r="D7" s="190"/>
      <c r="E7" s="190"/>
      <c r="F7" s="190"/>
      <c r="G7" s="55"/>
      <c r="I7" t="s">
        <v>122</v>
      </c>
      <c r="K7" s="21"/>
      <c r="L7" s="21"/>
      <c r="M7" s="21"/>
      <c r="N7" s="21"/>
      <c r="O7" s="21"/>
      <c r="P7" s="21"/>
      <c r="Q7" s="21"/>
      <c r="R7" s="21"/>
      <c r="S7" s="21"/>
      <c r="T7" s="21"/>
      <c r="U7" s="21"/>
      <c r="V7" s="21"/>
    </row>
    <row r="8" spans="1:22" x14ac:dyDescent="0.25">
      <c r="D8" s="18"/>
      <c r="E8" s="18"/>
      <c r="F8" s="18"/>
      <c r="G8" s="56"/>
      <c r="I8" s="44" t="s">
        <v>130</v>
      </c>
      <c r="K8" s="21"/>
      <c r="L8" s="21"/>
      <c r="M8" s="21"/>
      <c r="N8" s="21"/>
      <c r="O8" s="21"/>
      <c r="P8" s="21"/>
      <c r="Q8" s="21"/>
      <c r="R8" s="21"/>
      <c r="S8" s="21"/>
      <c r="T8" s="21"/>
      <c r="U8" s="21"/>
      <c r="V8" s="21"/>
    </row>
    <row r="9" spans="1:22" ht="13" x14ac:dyDescent="0.25">
      <c r="A9" s="57" t="s">
        <v>37</v>
      </c>
      <c r="B9" s="48"/>
      <c r="C9" s="48"/>
      <c r="D9" s="48"/>
      <c r="E9" s="48"/>
      <c r="F9" s="48"/>
      <c r="G9" s="50"/>
      <c r="K9" s="21"/>
      <c r="L9" s="21"/>
      <c r="M9" s="21"/>
      <c r="N9" s="21"/>
      <c r="O9" s="21"/>
      <c r="P9" s="21"/>
      <c r="Q9" s="21"/>
      <c r="R9" s="21"/>
      <c r="S9" s="21"/>
      <c r="T9" s="21"/>
      <c r="U9" s="21"/>
      <c r="V9" s="21"/>
    </row>
    <row r="10" spans="1:22" ht="39.75" customHeight="1" x14ac:dyDescent="0.25">
      <c r="A10" s="268" t="s">
        <v>38</v>
      </c>
      <c r="B10" s="269" t="s">
        <v>49</v>
      </c>
      <c r="C10" s="269"/>
      <c r="D10" s="269" t="s">
        <v>140</v>
      </c>
      <c r="E10" s="269"/>
      <c r="F10" s="269" t="s">
        <v>40</v>
      </c>
      <c r="G10" s="58"/>
      <c r="I10" s="271" t="s">
        <v>208</v>
      </c>
      <c r="J10" s="271"/>
      <c r="K10" s="271"/>
      <c r="L10" s="271"/>
    </row>
    <row r="11" spans="1:22" ht="13" x14ac:dyDescent="0.25">
      <c r="A11" s="268"/>
      <c r="B11" s="267" t="s">
        <v>0</v>
      </c>
      <c r="C11" s="267"/>
      <c r="D11" s="267" t="s">
        <v>0</v>
      </c>
      <c r="E11" s="267"/>
      <c r="F11" s="270"/>
      <c r="G11" s="58"/>
      <c r="I11" s="59"/>
      <c r="J11" s="18"/>
      <c r="K11"/>
      <c r="L11"/>
      <c r="M11"/>
    </row>
    <row r="12" spans="1:22" ht="12.75" customHeight="1" x14ac:dyDescent="0.25">
      <c r="A12" s="17"/>
      <c r="B12" s="277"/>
      <c r="C12" s="277"/>
      <c r="D12" s="277"/>
      <c r="E12" s="277"/>
      <c r="F12" s="150" t="str">
        <f>IF(D12=0,"",D12/B12)</f>
        <v/>
      </c>
      <c r="G12" s="60"/>
      <c r="I12" s="90" t="s">
        <v>146</v>
      </c>
      <c r="J12" s="18"/>
      <c r="L12" s="59"/>
      <c r="M12" s="59"/>
    </row>
    <row r="13" spans="1:22" x14ac:dyDescent="0.25">
      <c r="A13" s="17"/>
      <c r="B13" s="274"/>
      <c r="C13" s="275"/>
      <c r="D13" s="274"/>
      <c r="E13" s="275"/>
      <c r="F13" s="150" t="str">
        <f t="shared" ref="F13:F17" si="0">IF(D13=0,"",D13/B13)</f>
        <v/>
      </c>
      <c r="G13" s="60"/>
      <c r="I13" s="90" t="s">
        <v>155</v>
      </c>
      <c r="J13" s="18"/>
    </row>
    <row r="14" spans="1:22" x14ac:dyDescent="0.25">
      <c r="A14" s="17"/>
      <c r="B14" s="274"/>
      <c r="C14" s="275"/>
      <c r="D14" s="274"/>
      <c r="E14" s="275"/>
      <c r="F14" s="150" t="str">
        <f t="shared" si="0"/>
        <v/>
      </c>
      <c r="G14" s="60"/>
      <c r="I14" s="90" t="s">
        <v>100</v>
      </c>
      <c r="J14" s="18"/>
      <c r="L14" s="59"/>
      <c r="M14" s="59"/>
    </row>
    <row r="15" spans="1:22" x14ac:dyDescent="0.25">
      <c r="A15" s="17"/>
      <c r="B15" s="274"/>
      <c r="C15" s="275"/>
      <c r="D15" s="274"/>
      <c r="E15" s="275"/>
      <c r="F15" s="150" t="str">
        <f t="shared" si="0"/>
        <v/>
      </c>
      <c r="G15" s="60"/>
      <c r="I15" s="129"/>
      <c r="J15" s="18"/>
      <c r="L15" s="59"/>
      <c r="M15" s="59"/>
    </row>
    <row r="16" spans="1:22" x14ac:dyDescent="0.25">
      <c r="A16" s="17"/>
      <c r="B16" s="274"/>
      <c r="C16" s="275"/>
      <c r="D16" s="274"/>
      <c r="E16" s="275"/>
      <c r="F16" s="150" t="str">
        <f t="shared" si="0"/>
        <v/>
      </c>
      <c r="G16" s="60"/>
      <c r="I16" s="130"/>
      <c r="J16" s="18"/>
    </row>
    <row r="17" spans="1:10" ht="12" customHeight="1" x14ac:dyDescent="0.3">
      <c r="A17" s="16" t="s">
        <v>39</v>
      </c>
      <c r="B17" s="278">
        <f>SUM(B12:C16)</f>
        <v>0</v>
      </c>
      <c r="C17" s="279"/>
      <c r="D17" s="278">
        <f>SUM(D12:E16)</f>
        <v>0</v>
      </c>
      <c r="E17" s="279"/>
      <c r="F17" s="151" t="str">
        <f t="shared" si="0"/>
        <v/>
      </c>
      <c r="G17" s="61"/>
    </row>
    <row r="18" spans="1:10" ht="12" customHeight="1" x14ac:dyDescent="0.25">
      <c r="A18" s="62"/>
      <c r="B18" s="63"/>
      <c r="C18"/>
      <c r="D18" s="63"/>
      <c r="E18" s="2"/>
      <c r="F18" s="63"/>
      <c r="G18" s="64"/>
    </row>
    <row r="19" spans="1:10" ht="12" customHeight="1" x14ac:dyDescent="0.25">
      <c r="A19" s="62"/>
      <c r="B19" s="63"/>
      <c r="C19"/>
      <c r="D19" s="63"/>
      <c r="E19" s="2"/>
      <c r="F19" s="63"/>
      <c r="G19" s="64"/>
    </row>
    <row r="20" spans="1:10" ht="12" customHeight="1" x14ac:dyDescent="0.3">
      <c r="A20" s="1" t="s">
        <v>220</v>
      </c>
      <c r="B20" s="39"/>
      <c r="C20" s="39"/>
      <c r="D20" s="65"/>
      <c r="E20" s="2"/>
      <c r="F20" s="63"/>
      <c r="G20" s="64"/>
    </row>
    <row r="21" spans="1:10" ht="13" x14ac:dyDescent="0.25">
      <c r="A21" s="283" t="s">
        <v>51</v>
      </c>
      <c r="B21" s="8"/>
      <c r="C21" s="8"/>
      <c r="D21" s="9"/>
      <c r="E21" s="9"/>
      <c r="F21" s="14" t="s">
        <v>36</v>
      </c>
      <c r="G21" s="66"/>
    </row>
    <row r="22" spans="1:10" x14ac:dyDescent="0.25">
      <c r="A22" s="284"/>
      <c r="B22" s="10"/>
      <c r="C22" s="10"/>
      <c r="D22" s="11"/>
      <c r="E22" s="11"/>
      <c r="F22" s="67" t="s">
        <v>0</v>
      </c>
      <c r="G22" s="68"/>
    </row>
    <row r="23" spans="1:10" ht="40.5" customHeight="1" x14ac:dyDescent="0.25">
      <c r="A23" s="152" t="s">
        <v>154</v>
      </c>
      <c r="B23" s="153"/>
      <c r="C23" s="153"/>
      <c r="D23" s="154"/>
      <c r="E23" s="153"/>
      <c r="F23" s="155"/>
      <c r="G23" s="69"/>
    </row>
    <row r="24" spans="1:10" ht="12.75" customHeight="1" x14ac:dyDescent="0.25">
      <c r="A24" s="162" t="s">
        <v>12</v>
      </c>
      <c r="B24" s="163"/>
      <c r="C24" s="163"/>
      <c r="D24" s="163"/>
      <c r="E24" s="166"/>
      <c r="F24" s="157">
        <f>+F84</f>
        <v>0</v>
      </c>
      <c r="G24" s="71"/>
      <c r="I24" s="43"/>
      <c r="J24" s="43"/>
    </row>
    <row r="25" spans="1:10" ht="12.75" customHeight="1" x14ac:dyDescent="0.25">
      <c r="A25" s="164" t="s">
        <v>61</v>
      </c>
      <c r="B25" s="163"/>
      <c r="C25" s="163"/>
      <c r="D25" s="36"/>
      <c r="E25" s="167"/>
      <c r="F25" s="157">
        <f>+F96</f>
        <v>0</v>
      </c>
      <c r="G25" s="75"/>
      <c r="I25" s="21" t="s">
        <v>66</v>
      </c>
    </row>
    <row r="26" spans="1:10" x14ac:dyDescent="0.25">
      <c r="A26" s="164" t="s">
        <v>103</v>
      </c>
      <c r="B26" s="163"/>
      <c r="C26" s="280"/>
      <c r="D26" s="280"/>
      <c r="E26" s="167"/>
      <c r="F26" s="157">
        <f>+F105</f>
        <v>0</v>
      </c>
      <c r="G26" s="71"/>
      <c r="I26" s="21" t="s">
        <v>67</v>
      </c>
    </row>
    <row r="27" spans="1:10" x14ac:dyDescent="0.25">
      <c r="A27" s="164" t="s">
        <v>62</v>
      </c>
      <c r="B27" s="163"/>
      <c r="C27" s="163"/>
      <c r="D27" s="36"/>
      <c r="E27" s="167"/>
      <c r="F27" s="158">
        <f>+F121</f>
        <v>0</v>
      </c>
      <c r="G27" s="75"/>
      <c r="I27" s="21" t="s">
        <v>68</v>
      </c>
    </row>
    <row r="28" spans="1:10" x14ac:dyDescent="0.25">
      <c r="A28" s="164" t="s">
        <v>9</v>
      </c>
      <c r="B28" s="163"/>
      <c r="C28" s="163"/>
      <c r="D28" s="36"/>
      <c r="E28" s="167"/>
      <c r="F28" s="158">
        <f>+F128</f>
        <v>0</v>
      </c>
      <c r="G28" s="75"/>
      <c r="I28" s="21" t="s">
        <v>123</v>
      </c>
    </row>
    <row r="29" spans="1:10" ht="13" x14ac:dyDescent="0.3">
      <c r="A29" s="165" t="s">
        <v>189</v>
      </c>
      <c r="B29" s="1"/>
      <c r="C29" s="1"/>
      <c r="D29" s="210"/>
      <c r="E29" s="168"/>
      <c r="F29" s="159">
        <f>ROUND(F24,0)+ROUND(F25,0)+ROUND(F26,0)+ROUND(F27,0)+ROUND(F28,0)</f>
        <v>0</v>
      </c>
      <c r="G29" s="76"/>
      <c r="H29" s="77"/>
    </row>
    <row r="30" spans="1:10" ht="13" x14ac:dyDescent="0.3">
      <c r="A30" s="281" t="s">
        <v>188</v>
      </c>
      <c r="B30" s="282"/>
      <c r="C30" s="282"/>
      <c r="D30" s="36"/>
      <c r="E30" s="167"/>
      <c r="F30" s="156">
        <f>(F136+F134)</f>
        <v>0</v>
      </c>
      <c r="G30" s="71"/>
      <c r="I30" s="21" t="s">
        <v>156</v>
      </c>
    </row>
    <row r="31" spans="1:10" ht="13.5" thickBot="1" x14ac:dyDescent="0.35">
      <c r="A31" s="170" t="s">
        <v>1</v>
      </c>
      <c r="B31" s="171"/>
      <c r="C31" s="171"/>
      <c r="D31" s="172"/>
      <c r="E31" s="173"/>
      <c r="F31" s="160">
        <f>ROUND(F29+F30,0)</f>
        <v>0</v>
      </c>
      <c r="G31" s="76"/>
    </row>
    <row r="32" spans="1:10" ht="13.5" customHeight="1" x14ac:dyDescent="0.3">
      <c r="A32"/>
      <c r="B32" s="1"/>
      <c r="C32" s="1"/>
      <c r="D32" s="210"/>
      <c r="E32" s="210"/>
      <c r="F32" s="210"/>
      <c r="G32" s="79"/>
    </row>
    <row r="33" spans="1:13" ht="10.5" customHeight="1" x14ac:dyDescent="0.25">
      <c r="A33"/>
      <c r="B33"/>
      <c r="C33"/>
      <c r="D33" s="2"/>
      <c r="E33" s="2"/>
      <c r="F33" s="3"/>
      <c r="G33" s="71"/>
    </row>
    <row r="34" spans="1:13" ht="13" x14ac:dyDescent="0.25">
      <c r="A34" s="283" t="s">
        <v>52</v>
      </c>
      <c r="B34" s="8"/>
      <c r="C34" s="8"/>
      <c r="D34" s="9"/>
      <c r="E34" s="9"/>
      <c r="F34" s="14" t="s">
        <v>36</v>
      </c>
      <c r="G34" s="66"/>
    </row>
    <row r="35" spans="1:13" ht="13" x14ac:dyDescent="0.3">
      <c r="A35" s="284"/>
      <c r="B35" s="12"/>
      <c r="C35" s="10"/>
      <c r="D35" s="10"/>
      <c r="E35" s="11" t="s">
        <v>2</v>
      </c>
      <c r="F35" s="67" t="s">
        <v>0</v>
      </c>
      <c r="G35" s="68"/>
    </row>
    <row r="36" spans="1:13" ht="13" x14ac:dyDescent="0.3">
      <c r="A36" s="169" t="s">
        <v>35</v>
      </c>
      <c r="B36" s="101"/>
      <c r="C36" s="163"/>
      <c r="D36" s="163"/>
      <c r="E36" s="180" t="str">
        <f>IF(F36="","",F36/$F$44)</f>
        <v/>
      </c>
      <c r="F36" s="80"/>
      <c r="G36" s="81"/>
    </row>
    <row r="37" spans="1:13" x14ac:dyDescent="0.25">
      <c r="A37" s="164" t="s">
        <v>201</v>
      </c>
      <c r="B37" s="163"/>
      <c r="C37" s="163"/>
      <c r="D37" s="163"/>
      <c r="E37" s="180" t="str">
        <f>IF(F37="","",F37/$F$44)</f>
        <v/>
      </c>
      <c r="F37" s="82"/>
      <c r="G37" s="75"/>
      <c r="K37"/>
      <c r="L37"/>
      <c r="M37"/>
    </row>
    <row r="38" spans="1:13" x14ac:dyDescent="0.25">
      <c r="A38" s="164" t="s">
        <v>8</v>
      </c>
      <c r="B38" s="163"/>
      <c r="C38" s="31" t="s">
        <v>5</v>
      </c>
      <c r="D38" s="31" t="s">
        <v>6</v>
      </c>
      <c r="E38" s="174"/>
      <c r="F38" s="175"/>
      <c r="G38" s="71"/>
      <c r="I38" s="21" t="s">
        <v>124</v>
      </c>
      <c r="K38"/>
      <c r="L38"/>
      <c r="M38"/>
    </row>
    <row r="39" spans="1:13" x14ac:dyDescent="0.25">
      <c r="A39" s="285"/>
      <c r="B39" s="286"/>
      <c r="C39" s="78"/>
      <c r="D39" s="78"/>
      <c r="E39" s="150" t="str">
        <f>IF(F39="","",F39/$F$44)</f>
        <v/>
      </c>
      <c r="F39" s="156" t="str">
        <f>IF(AND(C39="",D39=""),"",IF(D39="",ROUND(C39,0),ROUND(D39,0)))</f>
        <v/>
      </c>
      <c r="G39" s="71"/>
      <c r="I39" s="21" t="s">
        <v>92</v>
      </c>
      <c r="K39" s="44"/>
      <c r="L39" s="44"/>
      <c r="M39" s="44"/>
    </row>
    <row r="40" spans="1:13" x14ac:dyDescent="0.25">
      <c r="A40" s="285"/>
      <c r="B40" s="286"/>
      <c r="C40" s="78"/>
      <c r="D40" s="78"/>
      <c r="E40" s="150" t="str">
        <f>IF(F40="","",F40/$F$44)</f>
        <v/>
      </c>
      <c r="F40" s="156" t="str">
        <f t="shared" ref="F40:F43" si="1">IF(AND(C40="",D40=""),"",IF(D40="",ROUND(C40,0),ROUND(D40,0)))</f>
        <v/>
      </c>
      <c r="G40" s="71"/>
      <c r="I40" s="44"/>
      <c r="J40" s="44"/>
      <c r="K40" s="44"/>
      <c r="L40" s="44"/>
      <c r="M40" s="44"/>
    </row>
    <row r="41" spans="1:13" x14ac:dyDescent="0.25">
      <c r="A41" s="164" t="s">
        <v>7</v>
      </c>
      <c r="B41" s="163"/>
      <c r="C41" s="31" t="s">
        <v>5</v>
      </c>
      <c r="D41" s="31" t="s">
        <v>6</v>
      </c>
      <c r="E41" s="83"/>
      <c r="F41" s="5"/>
      <c r="G41" s="71"/>
      <c r="I41" s="44" t="s">
        <v>46</v>
      </c>
      <c r="J41" s="44"/>
    </row>
    <row r="42" spans="1:13" x14ac:dyDescent="0.25">
      <c r="A42" s="287"/>
      <c r="B42" s="288"/>
      <c r="C42" s="78"/>
      <c r="D42" s="78"/>
      <c r="E42" s="150" t="str">
        <f>IF(F42="","",F42/$F$44)</f>
        <v/>
      </c>
      <c r="F42" s="156" t="str">
        <f t="shared" si="1"/>
        <v/>
      </c>
      <c r="G42" s="71"/>
      <c r="I42" s="21" t="s">
        <v>91</v>
      </c>
    </row>
    <row r="43" spans="1:13" x14ac:dyDescent="0.25">
      <c r="A43" s="289"/>
      <c r="B43" s="290"/>
      <c r="C43" s="78"/>
      <c r="D43" s="78"/>
      <c r="E43" s="150" t="str">
        <f>IF(F43="","",F43/$F$44)</f>
        <v/>
      </c>
      <c r="F43" s="156" t="str">
        <f t="shared" si="1"/>
        <v/>
      </c>
      <c r="G43" s="71"/>
      <c r="I43" s="21" t="s">
        <v>116</v>
      </c>
    </row>
    <row r="44" spans="1:13" ht="13.5" thickBot="1" x14ac:dyDescent="0.35">
      <c r="A44" s="178" t="s">
        <v>3</v>
      </c>
      <c r="B44" s="179"/>
      <c r="C44" s="171"/>
      <c r="D44" s="171"/>
      <c r="E44" s="181">
        <f>ROUND(SUM(E36:E43),3)</f>
        <v>0</v>
      </c>
      <c r="F44" s="161">
        <f>ROUND(SUM(F36:F43),0)</f>
        <v>0</v>
      </c>
      <c r="G44" s="76"/>
    </row>
    <row r="45" spans="1:13" ht="5.5" customHeight="1" x14ac:dyDescent="0.25">
      <c r="A45" s="84"/>
      <c r="B45"/>
      <c r="C45"/>
      <c r="D45" s="85"/>
      <c r="E45" s="85"/>
      <c r="F45" s="3"/>
      <c r="G45" s="71"/>
    </row>
    <row r="46" spans="1:13" x14ac:dyDescent="0.25">
      <c r="A46" s="27" t="s">
        <v>64</v>
      </c>
      <c r="B46" s="4"/>
      <c r="C46" s="4"/>
      <c r="D46" s="4"/>
      <c r="E46" s="7">
        <f>100%-E44</f>
        <v>1</v>
      </c>
      <c r="F46" s="6">
        <f>F31-F44</f>
        <v>0</v>
      </c>
      <c r="G46" s="86"/>
      <c r="I46" s="21" t="s">
        <v>202</v>
      </c>
    </row>
    <row r="47" spans="1:13" ht="4.5" customHeight="1" x14ac:dyDescent="0.25">
      <c r="A47" s="84"/>
      <c r="B47"/>
      <c r="C47"/>
      <c r="D47"/>
      <c r="E47" s="37"/>
      <c r="F47" s="87"/>
      <c r="G47" s="86"/>
    </row>
    <row r="48" spans="1:13" x14ac:dyDescent="0.25">
      <c r="A48"/>
      <c r="B48"/>
      <c r="C48"/>
      <c r="D48" s="2" t="s">
        <v>58</v>
      </c>
      <c r="E48" s="38" t="s">
        <v>63</v>
      </c>
      <c r="F48" s="78"/>
      <c r="G48" s="88"/>
    </row>
    <row r="49" spans="1:23" x14ac:dyDescent="0.25">
      <c r="A49"/>
      <c r="B49" s="28"/>
      <c r="C49"/>
      <c r="D49" s="2" t="s">
        <v>59</v>
      </c>
      <c r="E49" s="38" t="s">
        <v>63</v>
      </c>
      <c r="F49" s="78"/>
      <c r="G49" s="88"/>
      <c r="I49" s="40" t="s">
        <v>143</v>
      </c>
      <c r="J49" s="40"/>
    </row>
    <row r="50" spans="1:23" ht="7.5" customHeight="1" x14ac:dyDescent="0.25">
      <c r="A50"/>
      <c r="B50" s="28"/>
      <c r="C50"/>
      <c r="D50" s="2"/>
      <c r="E50" s="38"/>
      <c r="F50" s="28"/>
      <c r="G50" s="88"/>
      <c r="I50" s="40"/>
      <c r="J50" s="40"/>
    </row>
    <row r="51" spans="1:23" ht="13" x14ac:dyDescent="0.25">
      <c r="A51" s="15" t="s">
        <v>153</v>
      </c>
      <c r="B51"/>
      <c r="C51"/>
      <c r="D51" s="2"/>
      <c r="E51" s="2"/>
      <c r="F51" s="2"/>
      <c r="G51" s="69"/>
      <c r="I51" s="45"/>
      <c r="K51"/>
      <c r="L51"/>
      <c r="M51"/>
    </row>
    <row r="52" spans="1:23" ht="26.25" customHeight="1" x14ac:dyDescent="0.25">
      <c r="A52" s="244" t="s">
        <v>145</v>
      </c>
      <c r="B52" s="244"/>
      <c r="C52" s="244"/>
      <c r="D52" s="244"/>
      <c r="E52" s="244"/>
      <c r="F52" s="244"/>
      <c r="G52" s="69"/>
      <c r="I52" s="90" t="s">
        <v>106</v>
      </c>
      <c r="J52" s="45"/>
      <c r="K52" s="44"/>
      <c r="L52" s="44"/>
      <c r="M52" s="44"/>
      <c r="N52" s="44"/>
      <c r="O52" s="44"/>
      <c r="P52" s="44"/>
      <c r="Q52" s="44"/>
      <c r="R52" s="44"/>
      <c r="S52" s="44"/>
      <c r="T52" s="44"/>
      <c r="U52" s="44"/>
      <c r="V52" s="44"/>
      <c r="W52" s="44"/>
    </row>
    <row r="53" spans="1:23" x14ac:dyDescent="0.25">
      <c r="A53" s="244"/>
      <c r="B53" s="244"/>
      <c r="C53" s="244"/>
      <c r="D53" s="244"/>
      <c r="E53" s="244"/>
      <c r="F53" s="244"/>
      <c r="G53" s="91"/>
      <c r="I53" s="244"/>
      <c r="J53" s="244"/>
      <c r="K53" s="21"/>
      <c r="L53" s="21"/>
      <c r="M53" s="21"/>
      <c r="N53" s="21"/>
      <c r="O53" s="21"/>
      <c r="P53" s="21"/>
      <c r="Q53" s="21"/>
    </row>
    <row r="54" spans="1:23" x14ac:dyDescent="0.25">
      <c r="A54" s="244"/>
      <c r="B54" s="244"/>
      <c r="C54" s="244"/>
      <c r="D54" s="244"/>
      <c r="E54" s="244"/>
      <c r="F54" s="244"/>
      <c r="G54" s="91"/>
      <c r="I54"/>
      <c r="J54" s="89"/>
      <c r="K54"/>
      <c r="L54"/>
      <c r="M54"/>
    </row>
    <row r="55" spans="1:23" ht="12.75" customHeight="1" x14ac:dyDescent="0.25">
      <c r="A55" s="244"/>
      <c r="B55" s="244"/>
      <c r="C55" s="244"/>
      <c r="D55" s="244"/>
      <c r="E55" s="244"/>
      <c r="F55" s="244"/>
      <c r="G55" s="69"/>
      <c r="I55" s="90" t="s">
        <v>148</v>
      </c>
      <c r="J55" s="24"/>
      <c r="K55" s="44"/>
      <c r="L55" s="44"/>
      <c r="M55" s="44"/>
      <c r="N55" s="44"/>
      <c r="O55" s="44"/>
      <c r="P55" s="44"/>
      <c r="Q55" s="44"/>
      <c r="R55" s="44"/>
      <c r="S55" s="44"/>
      <c r="T55" s="44"/>
      <c r="U55" s="44"/>
      <c r="V55" s="44"/>
      <c r="W55" s="44"/>
    </row>
    <row r="56" spans="1:23" ht="12.75" customHeight="1" x14ac:dyDescent="0.25">
      <c r="A56" s="244"/>
      <c r="B56" s="244"/>
      <c r="C56" s="244"/>
      <c r="D56" s="244"/>
      <c r="E56" s="244"/>
      <c r="F56" s="244"/>
      <c r="G56" s="91"/>
      <c r="I56" s="24" t="s">
        <v>203</v>
      </c>
      <c r="J56" s="24"/>
      <c r="K56" s="44"/>
      <c r="L56" s="44"/>
      <c r="M56"/>
    </row>
    <row r="57" spans="1:23" x14ac:dyDescent="0.25">
      <c r="A57" s="244"/>
      <c r="B57" s="244"/>
      <c r="C57" s="244"/>
      <c r="D57" s="244"/>
      <c r="E57" s="244"/>
      <c r="F57" s="244"/>
      <c r="G57" s="91"/>
      <c r="I57" s="244"/>
      <c r="J57" s="244"/>
      <c r="K57" s="44"/>
      <c r="L57" s="44"/>
      <c r="M57"/>
    </row>
    <row r="58" spans="1:23" ht="13" x14ac:dyDescent="0.25">
      <c r="A58" s="20" t="s">
        <v>107</v>
      </c>
      <c r="G58" s="91"/>
      <c r="J58" s="89"/>
      <c r="K58" s="44"/>
      <c r="L58" s="44"/>
      <c r="M58" s="44"/>
    </row>
    <row r="59" spans="1:23" ht="39" customHeight="1" x14ac:dyDescent="0.25">
      <c r="A59" s="242" t="s">
        <v>105</v>
      </c>
      <c r="B59" s="242"/>
      <c r="C59" s="242"/>
      <c r="D59" s="242"/>
      <c r="E59" s="242"/>
      <c r="F59" s="242"/>
      <c r="G59" s="91"/>
      <c r="I59" s="244"/>
      <c r="J59" s="244"/>
      <c r="K59" s="44"/>
      <c r="L59" s="44"/>
      <c r="M59" s="44"/>
    </row>
    <row r="60" spans="1:23" ht="13" x14ac:dyDescent="0.25">
      <c r="A60" s="20"/>
      <c r="G60" s="91"/>
      <c r="I60" s="45"/>
      <c r="J60" s="18"/>
      <c r="K60" s="44"/>
      <c r="L60" s="44"/>
      <c r="M60" s="44"/>
    </row>
    <row r="61" spans="1:23" ht="13" x14ac:dyDescent="0.3">
      <c r="A61" s="92" t="s">
        <v>96</v>
      </c>
      <c r="B61" s="93"/>
      <c r="C61" s="93"/>
      <c r="D61" s="93"/>
      <c r="E61" s="94" t="s">
        <v>89</v>
      </c>
      <c r="F61" s="95">
        <v>1000</v>
      </c>
      <c r="G61" s="91"/>
      <c r="I61" s="44" t="s">
        <v>98</v>
      </c>
      <c r="K61" s="44"/>
      <c r="L61" s="44"/>
      <c r="M61" s="44"/>
    </row>
    <row r="62" spans="1:23" x14ac:dyDescent="0.25">
      <c r="A62" s="253" t="s">
        <v>65</v>
      </c>
      <c r="B62" s="254"/>
      <c r="C62" s="254"/>
      <c r="D62" s="255"/>
      <c r="E62" s="70"/>
      <c r="F62" s="237"/>
      <c r="G62" s="96"/>
      <c r="I62" s="44" t="s">
        <v>157</v>
      </c>
      <c r="J62" s="44"/>
    </row>
    <row r="63" spans="1:23" x14ac:dyDescent="0.25">
      <c r="A63" s="253" t="s">
        <v>53</v>
      </c>
      <c r="B63" s="254"/>
      <c r="C63" s="254"/>
      <c r="D63" s="255"/>
      <c r="E63" s="70"/>
      <c r="F63" s="237"/>
      <c r="G63" s="56"/>
      <c r="I63" s="44" t="s">
        <v>90</v>
      </c>
      <c r="J63" s="44"/>
    </row>
    <row r="64" spans="1:23" x14ac:dyDescent="0.25">
      <c r="A64" s="253" t="s">
        <v>54</v>
      </c>
      <c r="B64" s="254"/>
      <c r="C64" s="254"/>
      <c r="D64" s="255"/>
      <c r="E64" s="70"/>
      <c r="F64" s="237"/>
      <c r="G64" s="56"/>
      <c r="I64" s="44" t="s">
        <v>178</v>
      </c>
      <c r="J64" s="44"/>
    </row>
    <row r="65" spans="1:14" x14ac:dyDescent="0.25">
      <c r="A65" s="253" t="s">
        <v>55</v>
      </c>
      <c r="B65" s="254"/>
      <c r="C65" s="254"/>
      <c r="D65" s="255"/>
      <c r="E65" s="70"/>
      <c r="F65" s="237"/>
      <c r="G65" s="56"/>
      <c r="I65" s="44" t="s">
        <v>177</v>
      </c>
      <c r="J65" s="44"/>
      <c r="K65" s="44"/>
      <c r="L65" s="44"/>
      <c r="M65" s="44"/>
    </row>
    <row r="66" spans="1:14" x14ac:dyDescent="0.25">
      <c r="A66" s="251"/>
      <c r="B66" s="252"/>
      <c r="C66" s="252"/>
      <c r="D66" s="276"/>
      <c r="E66" s="98"/>
      <c r="F66" s="238"/>
      <c r="G66" s="56"/>
      <c r="J66" s="44"/>
      <c r="K66" s="44"/>
      <c r="L66" s="44"/>
      <c r="M66" s="44"/>
    </row>
    <row r="67" spans="1:14" x14ac:dyDescent="0.25">
      <c r="A67" s="99" t="s">
        <v>93</v>
      </c>
      <c r="D67" s="18"/>
      <c r="E67" s="186"/>
      <c r="F67" s="238"/>
      <c r="G67" s="56"/>
      <c r="J67" s="44"/>
      <c r="K67" s="44"/>
      <c r="L67" s="44"/>
      <c r="M67" s="44"/>
    </row>
    <row r="68" spans="1:14" ht="13" x14ac:dyDescent="0.3">
      <c r="A68" s="100" t="s">
        <v>50</v>
      </c>
      <c r="B68" s="101"/>
      <c r="C68" s="101"/>
      <c r="D68" s="101"/>
      <c r="E68" s="101"/>
      <c r="F68" s="239">
        <f>ROUND(SUM(F62:F67),0)</f>
        <v>0</v>
      </c>
      <c r="G68" s="56"/>
      <c r="K68" s="44"/>
      <c r="L68" s="44"/>
      <c r="M68" s="44"/>
    </row>
    <row r="69" spans="1:14" ht="7.5" customHeight="1" x14ac:dyDescent="0.3">
      <c r="A69" s="20"/>
      <c r="D69" s="18"/>
      <c r="E69" s="18"/>
      <c r="F69" s="18"/>
      <c r="G69" s="102"/>
      <c r="I69" s="44"/>
      <c r="J69" s="44"/>
      <c r="K69" s="44"/>
      <c r="L69" s="44"/>
      <c r="M69" s="44"/>
    </row>
    <row r="70" spans="1:14" x14ac:dyDescent="0.25">
      <c r="A70" s="27" t="s">
        <v>4</v>
      </c>
      <c r="B70" s="4"/>
      <c r="C70" s="4"/>
      <c r="D70" s="4"/>
      <c r="E70" s="4"/>
      <c r="F70" s="29">
        <f>+F31-F68</f>
        <v>0</v>
      </c>
      <c r="G70" s="91"/>
      <c r="I70" s="244" t="s">
        <v>150</v>
      </c>
      <c r="J70" s="244"/>
      <c r="K70" s="244"/>
      <c r="L70" s="44"/>
      <c r="M70" s="44"/>
    </row>
    <row r="71" spans="1:14" x14ac:dyDescent="0.25">
      <c r="A71" s="22"/>
      <c r="B71" s="22"/>
      <c r="D71" s="18"/>
      <c r="E71" s="18"/>
      <c r="F71" s="18"/>
      <c r="G71" s="103"/>
      <c r="I71" s="244"/>
      <c r="J71" s="244"/>
      <c r="K71" s="244"/>
      <c r="L71" s="44"/>
      <c r="M71" s="44"/>
    </row>
    <row r="72" spans="1:14" x14ac:dyDescent="0.25">
      <c r="A72" s="22"/>
      <c r="C72" s="22"/>
      <c r="G72" s="91"/>
      <c r="I72" s="44"/>
      <c r="J72" s="44"/>
      <c r="K72" s="44"/>
      <c r="L72" s="44"/>
      <c r="M72" s="44"/>
    </row>
    <row r="73" spans="1:14" ht="14.5" x14ac:dyDescent="0.25">
      <c r="A73" s="15" t="s">
        <v>108</v>
      </c>
      <c r="G73" s="91"/>
      <c r="I73" s="44" t="s">
        <v>99</v>
      </c>
      <c r="J73" s="44"/>
      <c r="K73" s="44"/>
      <c r="L73" s="44"/>
      <c r="M73" s="44"/>
    </row>
    <row r="74" spans="1:14" ht="37.5" customHeight="1" x14ac:dyDescent="0.25">
      <c r="A74" s="271" t="s">
        <v>204</v>
      </c>
      <c r="B74" s="271"/>
      <c r="C74" s="271"/>
      <c r="D74" s="271"/>
      <c r="E74" s="271"/>
      <c r="F74" s="271"/>
      <c r="G74" s="91"/>
      <c r="H74" s="43"/>
      <c r="I74" s="89"/>
      <c r="J74" s="43"/>
      <c r="K74" s="43"/>
      <c r="L74" s="43"/>
      <c r="M74" s="43"/>
      <c r="N74" s="43"/>
    </row>
    <row r="75" spans="1:14" x14ac:dyDescent="0.25">
      <c r="A75" s="43"/>
      <c r="B75" s="43"/>
      <c r="C75" s="43"/>
      <c r="D75" s="43"/>
      <c r="E75" s="43"/>
      <c r="F75" s="43"/>
      <c r="G75" s="91"/>
      <c r="H75" s="43"/>
      <c r="J75" s="43"/>
      <c r="K75" s="44"/>
      <c r="L75" s="44"/>
      <c r="M75" s="44"/>
    </row>
    <row r="76" spans="1:14" ht="38" x14ac:dyDescent="0.3">
      <c r="A76" s="209" t="s">
        <v>182</v>
      </c>
      <c r="B76" s="293" t="s">
        <v>190</v>
      </c>
      <c r="C76" s="293"/>
      <c r="D76" s="154" t="s">
        <v>11</v>
      </c>
      <c r="E76" s="154" t="s">
        <v>45</v>
      </c>
      <c r="F76" s="207">
        <v>1000</v>
      </c>
      <c r="G76" s="91"/>
      <c r="H76" s="43"/>
      <c r="I76" s="72" t="s">
        <v>212</v>
      </c>
      <c r="J76" s="43"/>
      <c r="K76" s="44"/>
      <c r="L76" s="44"/>
      <c r="M76" s="44"/>
    </row>
    <row r="77" spans="1:14" x14ac:dyDescent="0.25">
      <c r="A77" s="97" t="s">
        <v>185</v>
      </c>
      <c r="B77" s="291"/>
      <c r="C77" s="292"/>
      <c r="D77" s="240"/>
      <c r="E77" s="241"/>
      <c r="F77" s="215" t="str">
        <f t="shared" ref="F77:F83" si="2">IF(D77&lt;&gt;"",ROUND((D77*E77)/1000,0),"")</f>
        <v/>
      </c>
      <c r="G77" s="91"/>
      <c r="H77" s="43"/>
      <c r="I77" s="72" t="s">
        <v>215</v>
      </c>
      <c r="J77" s="43"/>
      <c r="K77" s="44"/>
      <c r="L77" s="44"/>
      <c r="M77" s="44"/>
    </row>
    <row r="78" spans="1:14" x14ac:dyDescent="0.25">
      <c r="A78" s="97"/>
      <c r="B78" s="291"/>
      <c r="C78" s="292"/>
      <c r="D78" s="240"/>
      <c r="E78" s="241"/>
      <c r="F78" s="215" t="str">
        <f t="shared" si="2"/>
        <v/>
      </c>
      <c r="G78" s="91"/>
      <c r="H78" s="43"/>
      <c r="I78" s="18"/>
      <c r="J78" s="43"/>
      <c r="K78" s="44"/>
      <c r="L78" s="44"/>
      <c r="M78" s="44"/>
    </row>
    <row r="79" spans="1:14" x14ac:dyDescent="0.25">
      <c r="A79" s="97" t="s">
        <v>186</v>
      </c>
      <c r="B79" s="291"/>
      <c r="C79" s="292"/>
      <c r="D79" s="240"/>
      <c r="E79" s="241"/>
      <c r="F79" s="215" t="str">
        <f t="shared" si="2"/>
        <v/>
      </c>
      <c r="G79" s="91"/>
      <c r="H79" s="43"/>
      <c r="I79" s="73" t="s">
        <v>181</v>
      </c>
      <c r="J79" s="43"/>
      <c r="K79" s="44"/>
      <c r="L79" s="44"/>
      <c r="M79" s="44"/>
    </row>
    <row r="80" spans="1:14" x14ac:dyDescent="0.25">
      <c r="A80" s="97" t="s">
        <v>205</v>
      </c>
      <c r="B80" s="291"/>
      <c r="C80" s="292"/>
      <c r="D80" s="240"/>
      <c r="E80" s="241"/>
      <c r="F80" s="215" t="str">
        <f t="shared" si="2"/>
        <v/>
      </c>
      <c r="G80" s="91"/>
      <c r="H80" s="43"/>
      <c r="I80" s="74" t="s">
        <v>195</v>
      </c>
      <c r="J80" s="43"/>
      <c r="K80" s="44"/>
      <c r="L80" s="44"/>
      <c r="M80" s="44"/>
    </row>
    <row r="81" spans="1:17" x14ac:dyDescent="0.25">
      <c r="A81" s="97"/>
      <c r="B81" s="291"/>
      <c r="C81" s="292"/>
      <c r="D81" s="240"/>
      <c r="E81" s="241"/>
      <c r="F81" s="215" t="str">
        <f t="shared" si="2"/>
        <v/>
      </c>
      <c r="G81" s="91"/>
      <c r="H81" s="43"/>
      <c r="I81" s="18"/>
      <c r="J81" s="43"/>
      <c r="K81" s="44"/>
      <c r="L81" s="44"/>
      <c r="M81" s="44"/>
    </row>
    <row r="82" spans="1:17" x14ac:dyDescent="0.25">
      <c r="A82" s="97"/>
      <c r="B82" s="291"/>
      <c r="C82" s="292"/>
      <c r="D82" s="240"/>
      <c r="E82" s="241"/>
      <c r="F82" s="215" t="str">
        <f t="shared" si="2"/>
        <v/>
      </c>
      <c r="G82" s="91"/>
      <c r="H82" s="43"/>
      <c r="I82" s="18" t="s">
        <v>216</v>
      </c>
      <c r="J82" s="43"/>
      <c r="K82" s="44"/>
      <c r="L82" s="44"/>
      <c r="M82" s="44"/>
    </row>
    <row r="83" spans="1:17" x14ac:dyDescent="0.25">
      <c r="A83" s="97"/>
      <c r="B83" s="291"/>
      <c r="C83" s="292"/>
      <c r="D83" s="240"/>
      <c r="E83" s="241"/>
      <c r="F83" s="215" t="str">
        <f t="shared" si="2"/>
        <v/>
      </c>
      <c r="G83" s="91"/>
      <c r="H83" s="43"/>
      <c r="I83" s="21" t="s">
        <v>213</v>
      </c>
      <c r="J83" s="43"/>
      <c r="K83" s="44"/>
      <c r="L83" s="44"/>
      <c r="M83" s="44"/>
    </row>
    <row r="84" spans="1:17" ht="13" x14ac:dyDescent="0.25">
      <c r="A84" s="216" t="s">
        <v>12</v>
      </c>
      <c r="B84" s="217"/>
      <c r="C84" s="217"/>
      <c r="D84" s="219"/>
      <c r="E84" s="220"/>
      <c r="F84" s="218">
        <f>SUM(F77:F83)</f>
        <v>0</v>
      </c>
      <c r="G84" s="91"/>
      <c r="H84" s="43"/>
      <c r="I84" s="74"/>
      <c r="J84" s="43"/>
      <c r="K84" s="44"/>
      <c r="L84" s="44"/>
      <c r="M84" s="44"/>
    </row>
    <row r="85" spans="1:17" ht="12.75" customHeight="1" x14ac:dyDescent="0.25">
      <c r="A85" s="244" t="s">
        <v>179</v>
      </c>
      <c r="B85" s="244"/>
      <c r="C85" s="244"/>
      <c r="D85" s="244"/>
      <c r="E85" s="244"/>
      <c r="F85" s="244"/>
      <c r="G85" s="69"/>
      <c r="I85" s="271" t="s">
        <v>217</v>
      </c>
      <c r="J85" s="271"/>
      <c r="K85" s="271"/>
      <c r="L85" s="271"/>
      <c r="M85" s="271"/>
      <c r="N85" s="271"/>
      <c r="O85" s="271"/>
      <c r="P85" s="271"/>
    </row>
    <row r="86" spans="1:17" x14ac:dyDescent="0.25">
      <c r="A86" s="244"/>
      <c r="B86" s="244"/>
      <c r="C86" s="244"/>
      <c r="D86" s="244"/>
      <c r="E86" s="244"/>
      <c r="F86" s="244"/>
      <c r="G86" s="69"/>
      <c r="I86" s="271"/>
      <c r="J86" s="271"/>
      <c r="K86" s="271"/>
      <c r="L86" s="271"/>
      <c r="M86" s="271"/>
      <c r="N86" s="271"/>
      <c r="O86" s="271"/>
      <c r="P86" s="271"/>
    </row>
    <row r="87" spans="1:17" x14ac:dyDescent="0.25">
      <c r="A87" s="244"/>
      <c r="B87" s="244"/>
      <c r="C87" s="244"/>
      <c r="D87" s="244"/>
      <c r="E87" s="244"/>
      <c r="F87" s="244"/>
      <c r="G87" s="91"/>
      <c r="I87" s="90" t="s">
        <v>173</v>
      </c>
      <c r="K87" s="44"/>
      <c r="L87" s="44"/>
      <c r="M87" s="44"/>
      <c r="N87" s="44"/>
      <c r="O87" s="44"/>
      <c r="P87" s="44"/>
      <c r="Q87" s="44"/>
    </row>
    <row r="88" spans="1:17" x14ac:dyDescent="0.25">
      <c r="A88" s="247"/>
      <c r="B88" s="247"/>
      <c r="C88" s="247"/>
      <c r="D88" s="247"/>
      <c r="E88" s="247"/>
      <c r="F88" s="247"/>
      <c r="G88" s="91"/>
      <c r="I88" s="24" t="s">
        <v>176</v>
      </c>
      <c r="J88" s="24"/>
      <c r="K88" s="24"/>
      <c r="L88" s="24"/>
      <c r="M88" s="24"/>
      <c r="N88" s="44"/>
      <c r="O88" s="44"/>
      <c r="P88" s="44"/>
      <c r="Q88" s="44"/>
    </row>
    <row r="89" spans="1:17" ht="12.75" customHeight="1" x14ac:dyDescent="0.3">
      <c r="A89" s="107" t="s">
        <v>164</v>
      </c>
      <c r="B89" s="108"/>
      <c r="C89" s="108"/>
      <c r="D89" s="294" t="s">
        <v>60</v>
      </c>
      <c r="E89" s="294" t="s">
        <v>97</v>
      </c>
      <c r="F89" s="109"/>
      <c r="G89" s="91"/>
      <c r="I89" s="24" t="s">
        <v>172</v>
      </c>
      <c r="J89" s="43"/>
      <c r="K89" s="272" t="s">
        <v>60</v>
      </c>
      <c r="L89" s="272" t="s">
        <v>97</v>
      </c>
      <c r="N89" s="44"/>
      <c r="O89" s="44"/>
      <c r="P89" s="44"/>
      <c r="Q89" s="44"/>
    </row>
    <row r="90" spans="1:17" ht="13" x14ac:dyDescent="0.3">
      <c r="A90" s="110" t="s">
        <v>102</v>
      </c>
      <c r="B90" s="47"/>
      <c r="C90" s="47"/>
      <c r="D90" s="295"/>
      <c r="E90" s="295"/>
      <c r="F90" s="111">
        <v>1000</v>
      </c>
      <c r="G90" s="91"/>
      <c r="I90" s="43" t="s">
        <v>102</v>
      </c>
      <c r="J90" s="15"/>
      <c r="K90" s="273"/>
      <c r="L90" s="273"/>
      <c r="M90" s="30">
        <v>1000</v>
      </c>
      <c r="N90" s="44"/>
      <c r="O90" s="44"/>
      <c r="P90" s="44"/>
      <c r="Q90" s="44"/>
    </row>
    <row r="91" spans="1:17" x14ac:dyDescent="0.25">
      <c r="A91" s="253"/>
      <c r="B91" s="254"/>
      <c r="C91" s="255"/>
      <c r="D91" s="221"/>
      <c r="E91" s="222"/>
      <c r="F91" s="215" t="str">
        <f>IF(D91&lt;&gt;"",ROUND((D91*E91)/1000,0),"")</f>
        <v/>
      </c>
      <c r="G91" s="69"/>
      <c r="I91" s="191" t="s">
        <v>168</v>
      </c>
      <c r="J91" s="191"/>
      <c r="K91" s="192">
        <v>120</v>
      </c>
      <c r="L91" s="193">
        <v>950</v>
      </c>
      <c r="M91" s="193">
        <f>+K91*L91/1000</f>
        <v>114</v>
      </c>
    </row>
    <row r="92" spans="1:17" ht="12.75" customHeight="1" x14ac:dyDescent="0.25">
      <c r="A92" s="253"/>
      <c r="B92" s="254"/>
      <c r="C92" s="255"/>
      <c r="D92" s="221"/>
      <c r="E92" s="222"/>
      <c r="F92" s="215" t="str">
        <f t="shared" ref="F92:F95" si="3">IF(D92&lt;&gt;"",ROUND((D92*E92)/1000,0),"")</f>
        <v/>
      </c>
      <c r="G92" s="91"/>
      <c r="I92" s="191" t="s">
        <v>169</v>
      </c>
      <c r="J92" s="194"/>
      <c r="K92" s="195">
        <v>55</v>
      </c>
      <c r="L92" s="196">
        <v>875</v>
      </c>
      <c r="M92" s="196">
        <f>+K92*L92/1000</f>
        <v>48.125</v>
      </c>
    </row>
    <row r="93" spans="1:17" x14ac:dyDescent="0.25">
      <c r="A93" s="253"/>
      <c r="B93" s="254"/>
      <c r="C93" s="255"/>
      <c r="D93" s="221"/>
      <c r="E93" s="222"/>
      <c r="F93" s="215" t="str">
        <f t="shared" si="3"/>
        <v/>
      </c>
      <c r="G93" s="91"/>
      <c r="I93" s="34" t="s">
        <v>165</v>
      </c>
      <c r="J93" s="34"/>
      <c r="K93" s="192">
        <v>645</v>
      </c>
      <c r="L93" s="193">
        <v>750</v>
      </c>
      <c r="M93" s="193">
        <f t="shared" ref="M93:M97" si="4">+K93*L93/1000</f>
        <v>483.75</v>
      </c>
    </row>
    <row r="94" spans="1:17" x14ac:dyDescent="0.25">
      <c r="A94" s="253"/>
      <c r="B94" s="254"/>
      <c r="C94" s="255"/>
      <c r="D94" s="223"/>
      <c r="E94" s="224"/>
      <c r="F94" s="215" t="str">
        <f t="shared" si="3"/>
        <v/>
      </c>
      <c r="G94" s="91"/>
      <c r="I94" s="34" t="s">
        <v>167</v>
      </c>
      <c r="J94" s="34"/>
      <c r="K94" s="192">
        <v>150</v>
      </c>
      <c r="L94" s="193">
        <v>350</v>
      </c>
      <c r="M94" s="193">
        <f t="shared" si="4"/>
        <v>52.5</v>
      </c>
    </row>
    <row r="95" spans="1:17" x14ac:dyDescent="0.25">
      <c r="A95" s="253"/>
      <c r="B95" s="254"/>
      <c r="C95" s="255"/>
      <c r="D95" s="223"/>
      <c r="E95" s="224"/>
      <c r="F95" s="215" t="str">
        <f t="shared" si="3"/>
        <v/>
      </c>
      <c r="G95" s="91"/>
      <c r="I95" s="197" t="s">
        <v>206</v>
      </c>
      <c r="J95" s="197"/>
      <c r="K95" s="198">
        <v>20</v>
      </c>
      <c r="L95" s="199">
        <v>1000</v>
      </c>
      <c r="M95" s="193">
        <f t="shared" si="4"/>
        <v>20</v>
      </c>
    </row>
    <row r="96" spans="1:17" ht="13" x14ac:dyDescent="0.3">
      <c r="A96" s="112" t="s">
        <v>61</v>
      </c>
      <c r="B96" s="113"/>
      <c r="C96" s="113"/>
      <c r="D96" s="34"/>
      <c r="E96" s="34"/>
      <c r="F96" s="177">
        <f>ROUND(SUM(F91:F95),0)</f>
        <v>0</v>
      </c>
      <c r="G96" s="91"/>
      <c r="I96" s="200" t="s">
        <v>170</v>
      </c>
      <c r="J96" s="200"/>
      <c r="K96" s="200" t="s">
        <v>121</v>
      </c>
      <c r="L96" s="201"/>
      <c r="M96" s="202">
        <v>20</v>
      </c>
    </row>
    <row r="97" spans="1:19" ht="12.75" customHeight="1" x14ac:dyDescent="0.25">
      <c r="A97" s="22" t="s">
        <v>114</v>
      </c>
      <c r="G97" s="69"/>
      <c r="I97" s="188" t="s">
        <v>166</v>
      </c>
      <c r="J97" s="188"/>
      <c r="K97" s="198">
        <v>50</v>
      </c>
      <c r="L97" s="199">
        <v>1000</v>
      </c>
      <c r="M97" s="193">
        <f t="shared" si="4"/>
        <v>50</v>
      </c>
    </row>
    <row r="98" spans="1:19" x14ac:dyDescent="0.25">
      <c r="A98" s="244"/>
      <c r="B98" s="244"/>
      <c r="C98" s="244"/>
      <c r="D98" s="244"/>
      <c r="E98" s="244"/>
      <c r="F98" s="244"/>
      <c r="G98" s="69"/>
      <c r="I98" s="18" t="s">
        <v>171</v>
      </c>
      <c r="J98" s="203"/>
      <c r="K98" s="204"/>
      <c r="L98" s="205"/>
      <c r="M98" s="206"/>
    </row>
    <row r="99" spans="1:19" x14ac:dyDescent="0.25">
      <c r="A99" s="244"/>
      <c r="B99" s="244"/>
      <c r="C99" s="244"/>
      <c r="D99" s="244"/>
      <c r="E99" s="244"/>
      <c r="F99" s="244"/>
      <c r="G99" s="69"/>
      <c r="J99" s="24"/>
      <c r="K99" s="24"/>
      <c r="L99" s="24"/>
      <c r="M99" s="24"/>
      <c r="N99" s="24"/>
      <c r="O99" s="24"/>
      <c r="P99" s="24"/>
      <c r="Q99" s="24"/>
      <c r="R99" s="24"/>
      <c r="S99" s="24"/>
    </row>
    <row r="100" spans="1:19" ht="12.75" customHeight="1" x14ac:dyDescent="0.25">
      <c r="A100" s="244"/>
      <c r="B100" s="244"/>
      <c r="C100" s="244"/>
      <c r="D100" s="244"/>
      <c r="E100" s="244"/>
      <c r="F100" s="244"/>
      <c r="G100" s="69"/>
      <c r="I100" s="43" t="s">
        <v>199</v>
      </c>
      <c r="J100" s="24"/>
      <c r="K100" s="24"/>
      <c r="L100" s="24"/>
      <c r="M100" s="24"/>
      <c r="N100" s="24"/>
      <c r="O100" s="24"/>
    </row>
    <row r="101" spans="1:19" ht="38" x14ac:dyDescent="0.3">
      <c r="A101" s="104" t="s">
        <v>101</v>
      </c>
      <c r="B101" s="114"/>
      <c r="C101" s="106"/>
      <c r="D101" s="187" t="s">
        <v>142</v>
      </c>
      <c r="E101" s="187" t="s">
        <v>141</v>
      </c>
      <c r="F101" s="115">
        <v>1000</v>
      </c>
      <c r="G101" s="91"/>
      <c r="I101" s="24"/>
      <c r="J101" s="24"/>
      <c r="K101" s="24"/>
      <c r="L101" s="24"/>
      <c r="M101" s="24"/>
      <c r="N101" s="24"/>
      <c r="O101" s="24"/>
    </row>
    <row r="102" spans="1:19" x14ac:dyDescent="0.25">
      <c r="A102" s="251"/>
      <c r="B102" s="252"/>
      <c r="C102" s="276"/>
      <c r="D102" s="225"/>
      <c r="E102" s="225"/>
      <c r="F102" s="215" t="str">
        <f>IF(D102&lt;&gt;"",ROUND((D102-E102),0),"")</f>
        <v/>
      </c>
      <c r="G102" s="91"/>
      <c r="I102" s="59" t="s">
        <v>174</v>
      </c>
    </row>
    <row r="103" spans="1:19" x14ac:dyDescent="0.25">
      <c r="A103" s="251"/>
      <c r="B103" s="252"/>
      <c r="C103" s="276"/>
      <c r="D103" s="225"/>
      <c r="E103" s="225"/>
      <c r="F103" s="215" t="str">
        <f t="shared" ref="F103:F104" si="5">IF(D103&lt;&gt;"",ROUND((D103-E103),0),"")</f>
        <v/>
      </c>
      <c r="G103" s="69"/>
      <c r="I103" s="21" t="s">
        <v>118</v>
      </c>
      <c r="J103" s="40"/>
    </row>
    <row r="104" spans="1:19" x14ac:dyDescent="0.25">
      <c r="A104" s="251"/>
      <c r="B104" s="252"/>
      <c r="C104" s="276"/>
      <c r="D104" s="225"/>
      <c r="E104" s="225"/>
      <c r="F104" s="215" t="str">
        <f t="shared" si="5"/>
        <v/>
      </c>
      <c r="G104" s="91"/>
    </row>
    <row r="105" spans="1:19" ht="13" x14ac:dyDescent="0.3">
      <c r="A105" s="112" t="s">
        <v>103</v>
      </c>
      <c r="B105" s="113"/>
      <c r="C105" s="113"/>
      <c r="D105" s="34"/>
      <c r="E105" s="34"/>
      <c r="F105" s="176">
        <f>ROUND(SUM(F102:F104),0)</f>
        <v>0</v>
      </c>
      <c r="G105" s="91"/>
    </row>
    <row r="106" spans="1:19" x14ac:dyDescent="0.25">
      <c r="A106" s="22" t="s">
        <v>113</v>
      </c>
      <c r="D106" s="18"/>
      <c r="E106" s="18"/>
      <c r="F106" s="18"/>
      <c r="G106" s="91"/>
    </row>
    <row r="107" spans="1:19" x14ac:dyDescent="0.25">
      <c r="A107" s="244"/>
      <c r="B107" s="244"/>
      <c r="C107" s="244"/>
      <c r="D107" s="244"/>
      <c r="E107" s="244"/>
      <c r="F107" s="244"/>
      <c r="G107" s="91"/>
      <c r="I107" s="21" t="s">
        <v>133</v>
      </c>
    </row>
    <row r="108" spans="1:19" x14ac:dyDescent="0.25">
      <c r="A108" s="247"/>
      <c r="B108" s="247"/>
      <c r="C108" s="247"/>
      <c r="D108" s="247"/>
      <c r="E108" s="247"/>
      <c r="F108" s="247"/>
      <c r="G108" s="91"/>
      <c r="I108" s="21" t="s">
        <v>132</v>
      </c>
    </row>
    <row r="109" spans="1:19" ht="13" x14ac:dyDescent="0.3">
      <c r="A109" s="104" t="s">
        <v>10</v>
      </c>
      <c r="B109" s="105"/>
      <c r="C109" s="105"/>
      <c r="D109" s="106"/>
      <c r="E109" s="116"/>
      <c r="F109" s="115">
        <v>1000</v>
      </c>
      <c r="G109" s="69"/>
      <c r="I109" s="21" t="s">
        <v>104</v>
      </c>
      <c r="J109" s="15"/>
      <c r="M109" s="30"/>
    </row>
    <row r="110" spans="1:19" x14ac:dyDescent="0.25">
      <c r="A110" s="251" t="s">
        <v>93</v>
      </c>
      <c r="B110" s="252"/>
      <c r="C110" s="252"/>
      <c r="D110" s="252"/>
      <c r="E110" s="252"/>
      <c r="F110" s="225"/>
      <c r="G110" s="91"/>
      <c r="I110" s="21" t="s">
        <v>218</v>
      </c>
      <c r="M110" s="24"/>
    </row>
    <row r="111" spans="1:19" x14ac:dyDescent="0.25">
      <c r="A111" s="253" t="s">
        <v>95</v>
      </c>
      <c r="B111" s="254"/>
      <c r="C111" s="254"/>
      <c r="D111" s="254"/>
      <c r="E111" s="254"/>
      <c r="F111" s="225"/>
      <c r="G111" s="91"/>
      <c r="K111" s="28"/>
      <c r="L111" s="23"/>
      <c r="M111" s="24"/>
    </row>
    <row r="112" spans="1:19" ht="12.75" customHeight="1" x14ac:dyDescent="0.25">
      <c r="A112" s="253" t="s">
        <v>94</v>
      </c>
      <c r="B112" s="254"/>
      <c r="C112" s="254"/>
      <c r="D112" s="254"/>
      <c r="E112" s="254"/>
      <c r="F112" s="225"/>
      <c r="G112" s="91"/>
      <c r="I112" s="18" t="s">
        <v>187</v>
      </c>
      <c r="L112" s="23"/>
      <c r="M112" s="33"/>
    </row>
    <row r="113" spans="1:14" x14ac:dyDescent="0.25">
      <c r="A113" s="253" t="s">
        <v>162</v>
      </c>
      <c r="B113" s="254"/>
      <c r="C113" s="254"/>
      <c r="D113" s="254"/>
      <c r="E113" s="254"/>
      <c r="F113" s="225"/>
      <c r="G113" s="91"/>
      <c r="I113" s="21" t="s">
        <v>207</v>
      </c>
      <c r="L113" s="23"/>
      <c r="M113" s="33"/>
    </row>
    <row r="114" spans="1:14" x14ac:dyDescent="0.25">
      <c r="A114" s="253" t="s">
        <v>158</v>
      </c>
      <c r="B114" s="254"/>
      <c r="C114" s="254"/>
      <c r="D114" s="254"/>
      <c r="E114" s="254"/>
      <c r="F114" s="225"/>
      <c r="G114" s="91"/>
      <c r="K114" s="21"/>
    </row>
    <row r="115" spans="1:14" x14ac:dyDescent="0.25">
      <c r="A115" s="253" t="s">
        <v>159</v>
      </c>
      <c r="B115" s="254"/>
      <c r="C115" s="254"/>
      <c r="D115" s="254"/>
      <c r="E115" s="254"/>
      <c r="F115" s="225"/>
      <c r="G115" s="91"/>
      <c r="I115" s="21" t="s">
        <v>135</v>
      </c>
      <c r="L115" s="23"/>
      <c r="M115" s="33"/>
    </row>
    <row r="116" spans="1:14" x14ac:dyDescent="0.25">
      <c r="A116" s="253" t="s">
        <v>160</v>
      </c>
      <c r="B116" s="254"/>
      <c r="C116" s="254"/>
      <c r="D116" s="254"/>
      <c r="E116" s="255"/>
      <c r="F116" s="225"/>
      <c r="G116" s="91"/>
      <c r="I116" s="21" t="s">
        <v>134</v>
      </c>
      <c r="L116" s="23"/>
      <c r="M116" s="33"/>
    </row>
    <row r="117" spans="1:14" x14ac:dyDescent="0.25">
      <c r="A117" s="253" t="s">
        <v>161</v>
      </c>
      <c r="B117" s="254"/>
      <c r="C117" s="254"/>
      <c r="D117" s="254"/>
      <c r="E117" s="255"/>
      <c r="F117" s="225"/>
      <c r="G117" s="91"/>
      <c r="L117" s="23"/>
      <c r="M117" s="33"/>
    </row>
    <row r="118" spans="1:14" x14ac:dyDescent="0.25">
      <c r="A118" s="253" t="s">
        <v>163</v>
      </c>
      <c r="B118" s="254"/>
      <c r="C118" s="254"/>
      <c r="D118" s="254"/>
      <c r="E118" s="255"/>
      <c r="F118" s="225"/>
      <c r="G118" s="91"/>
      <c r="L118" s="23"/>
      <c r="M118" s="33"/>
    </row>
    <row r="119" spans="1:14" x14ac:dyDescent="0.25">
      <c r="A119" s="253"/>
      <c r="B119" s="254"/>
      <c r="C119" s="254"/>
      <c r="D119" s="254"/>
      <c r="E119" s="255"/>
      <c r="F119" s="226"/>
      <c r="G119" s="91"/>
    </row>
    <row r="120" spans="1:14" x14ac:dyDescent="0.25">
      <c r="A120" s="253"/>
      <c r="B120" s="254"/>
      <c r="C120" s="254"/>
      <c r="D120" s="254"/>
      <c r="E120" s="255"/>
      <c r="F120" s="227"/>
      <c r="G120" s="91"/>
      <c r="K120" s="21"/>
      <c r="L120" s="21"/>
      <c r="M120" s="21"/>
      <c r="N120" s="21"/>
    </row>
    <row r="121" spans="1:14" ht="13" x14ac:dyDescent="0.3">
      <c r="A121" s="112" t="s">
        <v>62</v>
      </c>
      <c r="B121" s="113"/>
      <c r="C121" s="113"/>
      <c r="D121" s="34"/>
      <c r="E121" s="34"/>
      <c r="F121" s="176">
        <f>ROUND(SUM(F110:F120),0)</f>
        <v>0</v>
      </c>
      <c r="G121" s="91"/>
      <c r="I121" s="90" t="s">
        <v>173</v>
      </c>
      <c r="K121" s="21"/>
      <c r="L121" s="21"/>
      <c r="M121" s="21"/>
      <c r="N121" s="21"/>
    </row>
    <row r="122" spans="1:14" x14ac:dyDescent="0.25">
      <c r="A122" s="22" t="s">
        <v>111</v>
      </c>
      <c r="D122" s="18"/>
      <c r="E122" s="18"/>
      <c r="F122" s="18"/>
      <c r="G122" s="91"/>
      <c r="I122" s="90"/>
    </row>
    <row r="123" spans="1:14" x14ac:dyDescent="0.25">
      <c r="A123" s="250"/>
      <c r="B123" s="250"/>
      <c r="C123" s="250"/>
      <c r="D123" s="250"/>
      <c r="E123" s="250"/>
      <c r="F123" s="250"/>
      <c r="G123" s="91"/>
      <c r="I123" s="90"/>
    </row>
    <row r="124" spans="1:14" x14ac:dyDescent="0.25">
      <c r="A124" s="250"/>
      <c r="B124" s="250"/>
      <c r="C124" s="250"/>
      <c r="D124" s="250"/>
      <c r="E124" s="250"/>
      <c r="F124" s="250"/>
      <c r="G124" s="91"/>
      <c r="I124" s="90"/>
    </row>
    <row r="125" spans="1:14" ht="13" x14ac:dyDescent="0.3">
      <c r="A125" s="107" t="s">
        <v>192</v>
      </c>
      <c r="B125" s="118"/>
      <c r="C125" s="118"/>
      <c r="D125" s="119"/>
      <c r="E125" s="9"/>
      <c r="F125" s="109">
        <v>1000</v>
      </c>
      <c r="G125" s="91"/>
      <c r="I125" s="40"/>
      <c r="J125" s="40"/>
    </row>
    <row r="126" spans="1:14" x14ac:dyDescent="0.25">
      <c r="A126" s="253"/>
      <c r="B126" s="254"/>
      <c r="C126" s="254"/>
      <c r="D126" s="254"/>
      <c r="E126" s="255"/>
      <c r="F126" s="35"/>
      <c r="G126" s="91"/>
      <c r="I126" s="45"/>
      <c r="J126" s="45"/>
    </row>
    <row r="127" spans="1:14" x14ac:dyDescent="0.25">
      <c r="A127" s="253"/>
      <c r="B127" s="254"/>
      <c r="C127" s="254"/>
      <c r="D127" s="254"/>
      <c r="E127" s="255"/>
      <c r="F127" s="117"/>
      <c r="G127" s="91"/>
    </row>
    <row r="128" spans="1:14" ht="13" x14ac:dyDescent="0.3">
      <c r="A128" s="112" t="s">
        <v>117</v>
      </c>
      <c r="B128" s="113"/>
      <c r="C128" s="113"/>
      <c r="D128" s="34"/>
      <c r="E128" s="34"/>
      <c r="F128" s="176">
        <f>ROUND(SUM(F126:F127),0)</f>
        <v>0</v>
      </c>
      <c r="G128" s="91"/>
    </row>
    <row r="129" spans="1:17" x14ac:dyDescent="0.25">
      <c r="A129" s="22" t="s">
        <v>112</v>
      </c>
      <c r="B129" s="32"/>
      <c r="C129" s="32"/>
      <c r="D129" s="24"/>
      <c r="E129" s="24"/>
      <c r="F129" s="33"/>
      <c r="G129" s="91"/>
    </row>
    <row r="130" spans="1:17" x14ac:dyDescent="0.25">
      <c r="A130" s="249"/>
      <c r="B130" s="249"/>
      <c r="C130" s="249"/>
      <c r="D130" s="249"/>
      <c r="E130" s="249"/>
      <c r="F130" s="249"/>
      <c r="G130" s="91"/>
    </row>
    <row r="131" spans="1:17" x14ac:dyDescent="0.25">
      <c r="A131" s="249"/>
      <c r="B131" s="249"/>
      <c r="C131" s="249"/>
      <c r="D131" s="249"/>
      <c r="E131" s="249"/>
      <c r="F131" s="249"/>
      <c r="G131" s="91"/>
    </row>
    <row r="132" spans="1:17" ht="13" x14ac:dyDescent="0.25">
      <c r="A132" s="104" t="s">
        <v>193</v>
      </c>
      <c r="B132" s="105"/>
      <c r="C132" s="105"/>
      <c r="D132" s="106"/>
      <c r="E132" s="116"/>
      <c r="F132" s="120"/>
      <c r="G132" s="91"/>
      <c r="I132" s="22" t="s">
        <v>194</v>
      </c>
    </row>
    <row r="133" spans="1:17" ht="25" x14ac:dyDescent="0.3">
      <c r="A133" s="104" t="s">
        <v>209</v>
      </c>
      <c r="B133" s="114"/>
      <c r="C133" s="106"/>
      <c r="D133" s="187" t="s">
        <v>180</v>
      </c>
      <c r="E133" s="234" t="s">
        <v>183</v>
      </c>
      <c r="F133" s="236">
        <v>1000</v>
      </c>
      <c r="G133" s="91"/>
      <c r="I133" t="s">
        <v>197</v>
      </c>
      <c r="J133" s="41"/>
    </row>
    <row r="134" spans="1:17" ht="12.75" customHeight="1" x14ac:dyDescent="0.25">
      <c r="A134" s="212" t="s">
        <v>184</v>
      </c>
      <c r="B134" s="213"/>
      <c r="C134" s="214"/>
      <c r="D134" s="235">
        <v>0</v>
      </c>
      <c r="E134" s="211">
        <f>IF(D134=0,0,F24)</f>
        <v>0</v>
      </c>
      <c r="F134" s="215">
        <f>IF(D134&lt;&gt;"",ROUND((D134*E134),0),0)</f>
        <v>0</v>
      </c>
      <c r="G134" s="91"/>
      <c r="I134" s="242" t="s">
        <v>211</v>
      </c>
      <c r="J134" s="242"/>
      <c r="K134" s="242"/>
      <c r="L134" s="242"/>
      <c r="M134" s="242"/>
      <c r="N134" s="242"/>
      <c r="O134" s="242"/>
      <c r="P134" s="242"/>
      <c r="Q134" s="242"/>
    </row>
    <row r="135" spans="1:17" ht="25.5" customHeight="1" x14ac:dyDescent="0.3">
      <c r="A135" s="104" t="s">
        <v>210</v>
      </c>
      <c r="B135" s="114"/>
      <c r="C135" s="106"/>
      <c r="D135" s="187" t="s">
        <v>180</v>
      </c>
      <c r="E135" s="234" t="s">
        <v>198</v>
      </c>
      <c r="F135" s="236">
        <v>1000</v>
      </c>
      <c r="G135" s="91"/>
      <c r="I135" s="242"/>
      <c r="J135" s="242"/>
      <c r="K135" s="242"/>
      <c r="L135" s="242"/>
      <c r="M135" s="242"/>
      <c r="N135" s="242"/>
      <c r="O135" s="242"/>
      <c r="P135" s="242"/>
      <c r="Q135" s="242"/>
    </row>
    <row r="136" spans="1:17" ht="27" customHeight="1" x14ac:dyDescent="0.25">
      <c r="A136" s="259" t="s">
        <v>196</v>
      </c>
      <c r="B136" s="260"/>
      <c r="C136" s="261"/>
      <c r="D136" s="208">
        <v>0</v>
      </c>
      <c r="E136" s="211">
        <f>IF(D136=0,0,+F29-F25)</f>
        <v>0</v>
      </c>
      <c r="F136" s="211">
        <f>IF(D136&lt;&gt;"",ROUND((D136*E136),0),0)</f>
        <v>0</v>
      </c>
      <c r="G136" s="91"/>
      <c r="I136" s="242"/>
      <c r="J136" s="242"/>
      <c r="K136" s="242"/>
      <c r="L136" s="242"/>
      <c r="M136" s="242"/>
      <c r="N136" s="242"/>
      <c r="O136" s="242"/>
      <c r="P136" s="242"/>
      <c r="Q136" s="242"/>
    </row>
    <row r="137" spans="1:17" x14ac:dyDescent="0.25">
      <c r="A137" s="256" t="s">
        <v>147</v>
      </c>
      <c r="B137" s="257"/>
      <c r="C137" s="257"/>
      <c r="D137" s="257"/>
      <c r="E137" s="257"/>
      <c r="F137" s="258"/>
      <c r="G137" s="91"/>
      <c r="I137" s="242"/>
      <c r="J137" s="242"/>
      <c r="K137" s="242"/>
      <c r="L137" s="242"/>
      <c r="M137" s="242"/>
      <c r="N137" s="242"/>
      <c r="O137" s="242"/>
      <c r="P137" s="242"/>
      <c r="Q137" s="242"/>
    </row>
    <row r="138" spans="1:17" x14ac:dyDescent="0.25">
      <c r="A138" s="243"/>
      <c r="B138" s="244"/>
      <c r="C138" s="244"/>
      <c r="D138" s="244"/>
      <c r="E138" s="244"/>
      <c r="F138" s="245"/>
      <c r="G138" s="91"/>
      <c r="I138" s="242"/>
      <c r="J138" s="242"/>
      <c r="K138" s="242"/>
      <c r="L138" s="242"/>
      <c r="M138" s="242"/>
      <c r="N138" s="242"/>
      <c r="O138" s="242"/>
      <c r="P138" s="242"/>
      <c r="Q138" s="242"/>
    </row>
    <row r="139" spans="1:17" x14ac:dyDescent="0.25">
      <c r="A139" s="243"/>
      <c r="B139" s="244"/>
      <c r="C139" s="244"/>
      <c r="D139" s="244"/>
      <c r="E139" s="244"/>
      <c r="F139" s="245"/>
      <c r="G139" s="91"/>
      <c r="J139" s="228"/>
      <c r="K139" s="228"/>
      <c r="L139" s="228"/>
      <c r="M139" s="228"/>
      <c r="N139" s="228"/>
      <c r="O139" s="228"/>
      <c r="P139" s="228"/>
      <c r="Q139" s="228"/>
    </row>
    <row r="140" spans="1:17" ht="13" x14ac:dyDescent="0.3">
      <c r="A140" s="243"/>
      <c r="B140" s="244"/>
      <c r="C140" s="244"/>
      <c r="D140" s="244"/>
      <c r="E140" s="244"/>
      <c r="F140" s="245"/>
      <c r="G140" s="91"/>
      <c r="I140" t="s">
        <v>191</v>
      </c>
      <c r="J140" s="41"/>
    </row>
    <row r="141" spans="1:17" ht="13" x14ac:dyDescent="0.3">
      <c r="A141" s="243"/>
      <c r="B141" s="244"/>
      <c r="C141" s="244"/>
      <c r="D141" s="244"/>
      <c r="E141" s="244"/>
      <c r="F141" s="245"/>
      <c r="G141" s="91"/>
      <c r="I141" t="s">
        <v>175</v>
      </c>
    </row>
    <row r="142" spans="1:17" x14ac:dyDescent="0.25">
      <c r="A142" s="246"/>
      <c r="B142" s="247"/>
      <c r="C142" s="247"/>
      <c r="D142" s="247"/>
      <c r="E142" s="247"/>
      <c r="F142" s="248"/>
      <c r="G142" s="91"/>
      <c r="J142" s="45"/>
    </row>
    <row r="143" spans="1:17" ht="13" x14ac:dyDescent="0.3">
      <c r="A143" s="184" t="s">
        <v>128</v>
      </c>
      <c r="B143" s="184"/>
      <c r="C143" s="184"/>
      <c r="D143" s="184"/>
      <c r="E143" s="184"/>
      <c r="F143" s="184"/>
      <c r="G143" s="91"/>
    </row>
    <row r="144" spans="1:17" ht="27" customHeight="1" x14ac:dyDescent="0.25">
      <c r="A144" s="262" t="s">
        <v>137</v>
      </c>
      <c r="B144" s="263"/>
      <c r="C144" s="263"/>
      <c r="D144" s="263"/>
      <c r="E144" s="263"/>
      <c r="F144" s="263"/>
      <c r="G144" s="91"/>
      <c r="I144" s="90" t="s">
        <v>131</v>
      </c>
    </row>
    <row r="145" spans="1:14" ht="34.5" x14ac:dyDescent="0.25">
      <c r="A145" s="140" t="s">
        <v>115</v>
      </c>
      <c r="B145" s="141" t="s">
        <v>120</v>
      </c>
      <c r="C145" s="142" t="s">
        <v>138</v>
      </c>
      <c r="D145" s="142" t="s">
        <v>139</v>
      </c>
      <c r="E145" s="142" t="s">
        <v>110</v>
      </c>
      <c r="F145" s="143" t="s">
        <v>109</v>
      </c>
      <c r="G145" s="91"/>
      <c r="I145" s="90" t="s">
        <v>136</v>
      </c>
    </row>
    <row r="146" spans="1:14" x14ac:dyDescent="0.25">
      <c r="A146" s="144"/>
      <c r="B146" s="145"/>
      <c r="C146" s="146">
        <v>1000</v>
      </c>
      <c r="D146" s="146">
        <v>1000</v>
      </c>
      <c r="E146" s="146">
        <v>1000</v>
      </c>
      <c r="F146" s="147">
        <v>1000</v>
      </c>
      <c r="G146" s="91"/>
    </row>
    <row r="147" spans="1:14" x14ac:dyDescent="0.25">
      <c r="A147" s="229" t="s">
        <v>12</v>
      </c>
      <c r="B147" s="148">
        <f>+F147-C147-D147-E147</f>
        <v>0</v>
      </c>
      <c r="C147" s="132"/>
      <c r="D147" s="133"/>
      <c r="E147" s="148">
        <f>+F147-C147-D147</f>
        <v>0</v>
      </c>
      <c r="F147" s="182">
        <f>+F24</f>
        <v>0</v>
      </c>
      <c r="G147" s="91"/>
      <c r="I147" s="21" t="s">
        <v>127</v>
      </c>
    </row>
    <row r="148" spans="1:14" x14ac:dyDescent="0.25">
      <c r="A148" s="230" t="s">
        <v>61</v>
      </c>
      <c r="B148" s="148">
        <f>+F148-C148-D148-E148</f>
        <v>0</v>
      </c>
      <c r="C148" s="132"/>
      <c r="D148" s="133"/>
      <c r="E148" s="148">
        <f t="shared" ref="E148:E151" si="6">+F148-C148-D148</f>
        <v>0</v>
      </c>
      <c r="F148" s="182">
        <f>+F25</f>
        <v>0</v>
      </c>
      <c r="G148" s="91"/>
    </row>
    <row r="149" spans="1:14" x14ac:dyDescent="0.25">
      <c r="A149" s="230" t="s">
        <v>103</v>
      </c>
      <c r="B149" s="148">
        <f t="shared" ref="B149:B151" si="7">+F149-C149-D149-E149</f>
        <v>0</v>
      </c>
      <c r="C149" s="132"/>
      <c r="D149" s="133"/>
      <c r="E149" s="148">
        <f t="shared" si="6"/>
        <v>0</v>
      </c>
      <c r="F149" s="182">
        <f>+F26</f>
        <v>0</v>
      </c>
      <c r="G149" s="91"/>
    </row>
    <row r="150" spans="1:14" x14ac:dyDescent="0.25">
      <c r="A150" s="231" t="s">
        <v>62</v>
      </c>
      <c r="B150" s="148">
        <f t="shared" ref="B150" si="8">+F150-C150-D150-E150</f>
        <v>0</v>
      </c>
      <c r="C150" s="132"/>
      <c r="D150" s="133"/>
      <c r="E150" s="148">
        <f t="shared" ref="E150" si="9">+F150-C150-D150</f>
        <v>0</v>
      </c>
      <c r="F150" s="182">
        <f>+F27</f>
        <v>0</v>
      </c>
      <c r="G150" s="91"/>
    </row>
    <row r="151" spans="1:14" x14ac:dyDescent="0.25">
      <c r="A151" s="231" t="s">
        <v>9</v>
      </c>
      <c r="B151" s="148">
        <f t="shared" si="7"/>
        <v>0</v>
      </c>
      <c r="C151" s="132"/>
      <c r="D151" s="133"/>
      <c r="E151" s="148">
        <f t="shared" si="6"/>
        <v>0</v>
      </c>
      <c r="F151" s="182">
        <f>+F28</f>
        <v>0</v>
      </c>
      <c r="G151" s="91"/>
    </row>
    <row r="152" spans="1:14" x14ac:dyDescent="0.25">
      <c r="A152" s="232" t="s">
        <v>119</v>
      </c>
      <c r="B152" s="148">
        <f>+F152-C152-D152-E152</f>
        <v>0</v>
      </c>
      <c r="C152" s="149">
        <f t="shared" ref="C152:F152" si="10">SUM(C147:C151)</f>
        <v>0</v>
      </c>
      <c r="D152" s="149">
        <f t="shared" si="10"/>
        <v>0</v>
      </c>
      <c r="E152" s="149">
        <f t="shared" si="10"/>
        <v>0</v>
      </c>
      <c r="F152" s="185">
        <f t="shared" si="10"/>
        <v>0</v>
      </c>
      <c r="G152" s="91"/>
    </row>
    <row r="153" spans="1:14" x14ac:dyDescent="0.25">
      <c r="A153" s="233" t="s">
        <v>188</v>
      </c>
      <c r="B153" s="148">
        <f t="shared" ref="B153" si="11">+F153-C153-D153-E153</f>
        <v>0</v>
      </c>
      <c r="C153" s="132"/>
      <c r="D153" s="133"/>
      <c r="E153" s="148">
        <f>+F153-C153-D153</f>
        <v>0</v>
      </c>
      <c r="F153" s="182">
        <f>+F30</f>
        <v>0</v>
      </c>
      <c r="G153" s="91"/>
      <c r="J153" s="24"/>
      <c r="K153" s="24"/>
      <c r="L153" s="24"/>
      <c r="M153" s="24"/>
      <c r="N153" s="24"/>
    </row>
    <row r="154" spans="1:14" x14ac:dyDescent="0.25">
      <c r="A154" s="232" t="s">
        <v>13</v>
      </c>
      <c r="B154" s="148">
        <f>+F154-C154-D154-E154</f>
        <v>0</v>
      </c>
      <c r="C154" s="149">
        <f>+C152+C153</f>
        <v>0</v>
      </c>
      <c r="D154" s="149">
        <f t="shared" ref="D154:F154" si="12">+D152+D153</f>
        <v>0</v>
      </c>
      <c r="E154" s="149">
        <f t="shared" si="12"/>
        <v>0</v>
      </c>
      <c r="F154" s="185">
        <f t="shared" si="12"/>
        <v>0</v>
      </c>
      <c r="G154" s="91"/>
    </row>
    <row r="155" spans="1:14" x14ac:dyDescent="0.25">
      <c r="A155" s="232" t="s">
        <v>1</v>
      </c>
      <c r="B155" s="148">
        <f>+F155-C155-D155-E155</f>
        <v>0</v>
      </c>
      <c r="C155" s="149">
        <f>+C154</f>
        <v>0</v>
      </c>
      <c r="D155" s="149">
        <f>+D154</f>
        <v>0</v>
      </c>
      <c r="E155" s="149">
        <f>+E154</f>
        <v>0</v>
      </c>
      <c r="F155" s="185">
        <f>+F154</f>
        <v>0</v>
      </c>
      <c r="G155" s="91"/>
      <c r="I155" s="22"/>
    </row>
    <row r="156" spans="1:14" ht="6.75" customHeight="1" x14ac:dyDescent="0.25">
      <c r="A156" s="134"/>
      <c r="B156" s="135"/>
      <c r="C156" s="136"/>
      <c r="D156" s="136"/>
      <c r="E156" s="136"/>
      <c r="F156" s="131"/>
      <c r="G156" s="91"/>
    </row>
    <row r="157" spans="1:14" x14ac:dyDescent="0.25">
      <c r="A157" s="137" t="s">
        <v>4</v>
      </c>
      <c r="B157" s="138"/>
      <c r="C157" s="139"/>
      <c r="D157" s="139"/>
      <c r="E157" s="139">
        <f>+E155-F36</f>
        <v>0</v>
      </c>
      <c r="F157" s="139">
        <f>+F155-F31</f>
        <v>0</v>
      </c>
      <c r="G157" s="91"/>
      <c r="I157" s="21" t="s">
        <v>126</v>
      </c>
    </row>
    <row r="158" spans="1:14" ht="13" x14ac:dyDescent="0.25">
      <c r="B158" s="121"/>
      <c r="C158" s="122"/>
      <c r="D158" s="122"/>
      <c r="E158" s="122"/>
      <c r="F158" s="123"/>
      <c r="G158" s="91"/>
      <c r="I158" s="183" t="s">
        <v>125</v>
      </c>
    </row>
    <row r="159" spans="1:14" x14ac:dyDescent="0.25">
      <c r="A159" s="22" t="s">
        <v>151</v>
      </c>
      <c r="B159" s="89"/>
      <c r="C159" s="124"/>
      <c r="D159" s="124"/>
      <c r="E159" s="124"/>
      <c r="F159" s="125"/>
      <c r="G159" s="91"/>
      <c r="I159" s="183" t="s">
        <v>129</v>
      </c>
    </row>
    <row r="160" spans="1:14" x14ac:dyDescent="0.25">
      <c r="A160" s="242"/>
      <c r="B160" s="242"/>
      <c r="C160" s="242"/>
      <c r="D160" s="242"/>
      <c r="E160" s="242"/>
      <c r="F160" s="242"/>
      <c r="G160" s="91"/>
      <c r="I160" s="22" t="s">
        <v>152</v>
      </c>
    </row>
    <row r="161" spans="1:9" x14ac:dyDescent="0.25">
      <c r="A161" s="242"/>
      <c r="B161" s="242"/>
      <c r="C161" s="242"/>
      <c r="D161" s="242"/>
      <c r="E161" s="242"/>
      <c r="F161" s="242"/>
      <c r="G161" s="91"/>
      <c r="I161" s="90" t="s">
        <v>173</v>
      </c>
    </row>
    <row r="162" spans="1:9" ht="6" customHeight="1" thickBot="1" x14ac:dyDescent="0.3">
      <c r="A162" s="25"/>
      <c r="B162" s="25"/>
      <c r="C162" s="25"/>
      <c r="D162" s="26"/>
      <c r="E162" s="26"/>
      <c r="F162" s="26"/>
      <c r="G162" s="91"/>
    </row>
    <row r="163" spans="1:9" ht="13" x14ac:dyDescent="0.3">
      <c r="G163" s="1"/>
      <c r="I163" s="18"/>
    </row>
  </sheetData>
  <sheetProtection formatCells="0" formatRows="0" insertRows="0"/>
  <mergeCells count="89">
    <mergeCell ref="I85:P86"/>
    <mergeCell ref="A117:E117"/>
    <mergeCell ref="A62:D62"/>
    <mergeCell ref="B77:C77"/>
    <mergeCell ref="B76:C76"/>
    <mergeCell ref="B78:C78"/>
    <mergeCell ref="B79:C79"/>
    <mergeCell ref="B80:C80"/>
    <mergeCell ref="B81:C81"/>
    <mergeCell ref="B82:C82"/>
    <mergeCell ref="B83:C83"/>
    <mergeCell ref="A93:C93"/>
    <mergeCell ref="D89:D90"/>
    <mergeCell ref="E89:E90"/>
    <mergeCell ref="A91:C91"/>
    <mergeCell ref="A104:C104"/>
    <mergeCell ref="A63:D63"/>
    <mergeCell ref="A64:D64"/>
    <mergeCell ref="A66:D66"/>
    <mergeCell ref="A65:D65"/>
    <mergeCell ref="A21:A22"/>
    <mergeCell ref="A39:B39"/>
    <mergeCell ref="A40:B40"/>
    <mergeCell ref="A42:B42"/>
    <mergeCell ref="A43:B43"/>
    <mergeCell ref="A52:F52"/>
    <mergeCell ref="B12:C12"/>
    <mergeCell ref="D12:E12"/>
    <mergeCell ref="B13:C13"/>
    <mergeCell ref="D13:E13"/>
    <mergeCell ref="I59:J59"/>
    <mergeCell ref="I53:J53"/>
    <mergeCell ref="I57:J57"/>
    <mergeCell ref="B15:C15"/>
    <mergeCell ref="D15:E15"/>
    <mergeCell ref="B16:C16"/>
    <mergeCell ref="D16:E16"/>
    <mergeCell ref="B17:C17"/>
    <mergeCell ref="D14:E14"/>
    <mergeCell ref="A53:F57"/>
    <mergeCell ref="D17:E17"/>
    <mergeCell ref="C26:D26"/>
    <mergeCell ref="L89:L90"/>
    <mergeCell ref="A116:E116"/>
    <mergeCell ref="A92:C92"/>
    <mergeCell ref="K89:K90"/>
    <mergeCell ref="B14:C14"/>
    <mergeCell ref="A94:C94"/>
    <mergeCell ref="A95:C95"/>
    <mergeCell ref="A102:C102"/>
    <mergeCell ref="A103:C103"/>
    <mergeCell ref="A59:F59"/>
    <mergeCell ref="A74:F74"/>
    <mergeCell ref="A85:F85"/>
    <mergeCell ref="A86:F88"/>
    <mergeCell ref="I70:K71"/>
    <mergeCell ref="A30:C30"/>
    <mergeCell ref="A34:A35"/>
    <mergeCell ref="B4:F4"/>
    <mergeCell ref="B5:F5"/>
    <mergeCell ref="I5:L5"/>
    <mergeCell ref="D11:E11"/>
    <mergeCell ref="A10:A11"/>
    <mergeCell ref="B10:C10"/>
    <mergeCell ref="D10:E10"/>
    <mergeCell ref="F10:F11"/>
    <mergeCell ref="B11:C11"/>
    <mergeCell ref="I10:L10"/>
    <mergeCell ref="A126:E126"/>
    <mergeCell ref="A127:E127"/>
    <mergeCell ref="A118:E118"/>
    <mergeCell ref="A136:C136"/>
    <mergeCell ref="A144:F144"/>
    <mergeCell ref="I134:Q138"/>
    <mergeCell ref="A138:F142"/>
    <mergeCell ref="A160:F161"/>
    <mergeCell ref="A107:F108"/>
    <mergeCell ref="A98:F100"/>
    <mergeCell ref="A130:F131"/>
    <mergeCell ref="A123:F124"/>
    <mergeCell ref="A110:E110"/>
    <mergeCell ref="A111:E111"/>
    <mergeCell ref="A112:E112"/>
    <mergeCell ref="A113:E113"/>
    <mergeCell ref="A114:E114"/>
    <mergeCell ref="A115:E115"/>
    <mergeCell ref="A119:E119"/>
    <mergeCell ref="A120:E120"/>
    <mergeCell ref="A137:F137"/>
  </mergeCells>
  <conditionalFormatting sqref="E46:G47">
    <cfRule type="cellIs" dxfId="4" priority="9" operator="notEqual">
      <formula>0</formula>
    </cfRule>
  </conditionalFormatting>
  <conditionalFormatting sqref="F70">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71">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7">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F84 F102:F105 G29 G24 E39:G40 E42:G44 E46:G47 G71 G26 F68 F96 F121 F128 F70 G31 E157 E153:F153 F147:F150 C152:F152 E147:E151 F25:F27" xr:uid="{F82C7934-D8CB-407A-BFC5-E989DA9962BC}">
      <formula1>10000</formula1>
      <formula2>50000</formula2>
    </dataValidation>
    <dataValidation type="decimal" operator="greaterThanOrEqual" allowBlank="1" showInputMessage="1" showErrorMessage="1" sqref="C42:D43 G27:G28 C39:D40 B77:B83 D77:E83" xr:uid="{78592EA6-40FF-4C26-BE38-5D82E4958F32}">
      <formula1>0</formula1>
    </dataValidation>
    <dataValidation type="decimal" allowBlank="1" showInputMessage="1" showErrorMessage="1" sqref="F30" xr:uid="{06E60780-60C6-4349-B428-3AAA73888676}">
      <formula1>0</formula1>
      <formula2>10000000</formula2>
    </dataValidation>
    <dataValidation type="textLength" errorStyle="warning" allowBlank="1" showInputMessage="1" showErrorMessage="1" sqref="F31 C154:F155 F24 F134 F28 F151 F136" xr:uid="{CF5943CC-34F9-411C-A9C6-4D5E39573CF2}">
      <formula1>10000</formula1>
      <formula2>50000</formula2>
    </dataValidation>
    <dataValidation type="textLength" errorStyle="information" allowBlank="1" showInputMessage="1" showErrorMessage="1" sqref="F29" xr:uid="{517C4C03-4020-4CF8-B387-B69EB4827F0F}">
      <formula1>10000</formula1>
      <formula2>50000</formula2>
    </dataValidation>
    <dataValidation type="textLength" allowBlank="1" showInputMessage="1" showErrorMessage="1" sqref="B147:B155" xr:uid="{A7B1CC90-5D5A-40A1-9679-8B61EE8B2FDC}">
      <formula1>10000</formula1>
      <formula2>100000</formula2>
    </dataValidation>
  </dataValidations>
  <printOptions horizontalCentered="1"/>
  <pageMargins left="0.25" right="0.25" top="0.75" bottom="0.75" header="0.3" footer="0.3"/>
  <pageSetup paperSize="9" fitToHeight="0" orientation="portrait" r:id="rId1"/>
  <headerFooter>
    <oddFooter>&amp;R2025 - Del 3, side &amp;P</oddFooter>
  </headerFooter>
  <rowBreaks count="3" manualBreakCount="3">
    <brk id="49" max="16383" man="1"/>
    <brk id="100" max="5" man="1"/>
    <brk id="142" max="5" man="1"/>
  </rowBreaks>
  <colBreaks count="1" manualBreakCount="1">
    <brk id="7" max="169" man="1"/>
  </colBreaks>
  <ignoredErrors>
    <ignoredError sqref="F22 B11 D11 F35" numberStoredAsText="1"/>
    <ignoredError sqref="B151 B156:F157 M91:M95 M97 B152:B154 F25:F26 B149 B155 B147 D147:F147 B148 D148:F148 D149:F149 D151:E151" unlockedFormula="1"/>
    <ignoredError sqref="F68 F128 F121" formulaRange="1"/>
    <ignoredError sqref="C152:D152 D153" formulaRange="1" unlockedFormula="1"/>
    <ignoredError sqref="E152:F153"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1640625" defaultRowHeight="12.5" x14ac:dyDescent="0.25"/>
  <cols>
    <col min="12" max="12" width="55.1796875" bestFit="1" customWidth="1"/>
  </cols>
  <sheetData>
    <row r="1" spans="1:17" x14ac:dyDescent="0.25">
      <c r="A1" t="s">
        <v>81</v>
      </c>
      <c r="B1" t="s">
        <v>82</v>
      </c>
      <c r="C1" t="s">
        <v>78</v>
      </c>
      <c r="G1" s="13" t="s">
        <v>87</v>
      </c>
      <c r="H1" s="13" t="s">
        <v>88</v>
      </c>
      <c r="J1" t="s">
        <v>80</v>
      </c>
      <c r="K1" t="s">
        <v>79</v>
      </c>
      <c r="L1" t="e">
        <f>#REF!</f>
        <v>#REF!</v>
      </c>
      <c r="M1" t="s">
        <v>83</v>
      </c>
      <c r="N1" t="s">
        <v>84</v>
      </c>
      <c r="O1">
        <v>1</v>
      </c>
      <c r="P1" t="e">
        <f>#REF!</f>
        <v>#REF!</v>
      </c>
      <c r="Q1" t="s">
        <v>85</v>
      </c>
    </row>
    <row r="2" spans="1:17" x14ac:dyDescent="0.25">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86</v>
      </c>
    </row>
    <row r="3" spans="1:17" x14ac:dyDescent="0.25">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5">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5">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5">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5">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5">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5">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5">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5">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5">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5">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5">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5">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5">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5">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5">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5">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5">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5">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5">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5">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5">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5">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5">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5">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5">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5">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5">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5">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5">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5">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5">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5">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5">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5">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5">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5">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5">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5">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5">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5">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5">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5">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5">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5">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5">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5">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5">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5">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5">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5">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5">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5">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5">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5">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5">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5">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5">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5">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5">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5">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5">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5">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5">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5">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5">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5">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5">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5">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5">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5">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5">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5">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5">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5">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5">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5">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5">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5">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5">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5">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5">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5">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5">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5">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5">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5">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5">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5">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5">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5">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5">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5">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5">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5">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5">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5">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5">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5">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1640625" defaultRowHeight="12.5" x14ac:dyDescent="0.25"/>
  <cols>
    <col min="1" max="1" width="6.81640625" bestFit="1" customWidth="1"/>
    <col min="2" max="4" width="6.81640625" customWidth="1"/>
    <col min="5" max="5" width="8.453125" bestFit="1" customWidth="1"/>
    <col min="6" max="8" width="8.453125" customWidth="1"/>
    <col min="9" max="9" width="10.26953125" bestFit="1" customWidth="1"/>
    <col min="10" max="10" width="14.453125" bestFit="1" customWidth="1"/>
    <col min="11" max="11" width="10.26953125" bestFit="1" customWidth="1"/>
    <col min="12" max="13" width="10.26953125" customWidth="1"/>
    <col min="14" max="14" width="14.7265625" bestFit="1" customWidth="1"/>
    <col min="15" max="15" width="14.7265625" customWidth="1"/>
    <col min="16" max="18" width="13.1796875" bestFit="1" customWidth="1"/>
    <col min="19" max="20" width="13.453125" bestFit="1" customWidth="1"/>
    <col min="21" max="23" width="20.453125" bestFit="1" customWidth="1"/>
    <col min="24" max="25" width="20.81640625" bestFit="1" customWidth="1"/>
    <col min="26" max="26" width="20.81640625" customWidth="1"/>
    <col min="27" max="27" width="14.1796875" bestFit="1" customWidth="1"/>
    <col min="28" max="28" width="10.81640625" bestFit="1" customWidth="1"/>
    <col min="29" max="29" width="10.26953125" bestFit="1" customWidth="1"/>
    <col min="30" max="30" width="11.1796875" bestFit="1" customWidth="1"/>
  </cols>
  <sheetData>
    <row r="1" spans="1:30" x14ac:dyDescent="0.25">
      <c r="A1" s="13" t="s">
        <v>14</v>
      </c>
      <c r="B1" s="13" t="s">
        <v>42</v>
      </c>
      <c r="C1" s="13" t="s">
        <v>43</v>
      </c>
      <c r="D1" s="13" t="s">
        <v>44</v>
      </c>
      <c r="E1" s="13" t="s">
        <v>33</v>
      </c>
      <c r="F1" s="13" t="s">
        <v>69</v>
      </c>
      <c r="G1" s="13" t="s">
        <v>70</v>
      </c>
      <c r="H1" s="13" t="s">
        <v>71</v>
      </c>
      <c r="I1" s="13" t="s">
        <v>15</v>
      </c>
      <c r="J1" s="13" t="s">
        <v>16</v>
      </c>
      <c r="K1" s="13" t="s">
        <v>17</v>
      </c>
      <c r="L1" s="13" t="s">
        <v>72</v>
      </c>
      <c r="M1" s="13" t="s">
        <v>73</v>
      </c>
      <c r="N1" s="13" t="s">
        <v>18</v>
      </c>
      <c r="O1" s="13" t="s">
        <v>74</v>
      </c>
      <c r="P1" s="13" t="s">
        <v>19</v>
      </c>
      <c r="Q1" s="13" t="s">
        <v>20</v>
      </c>
      <c r="R1" s="13" t="s">
        <v>21</v>
      </c>
      <c r="S1" s="13" t="s">
        <v>22</v>
      </c>
      <c r="T1" s="13" t="s">
        <v>23</v>
      </c>
      <c r="U1" s="13" t="s">
        <v>24</v>
      </c>
      <c r="V1" s="13" t="s">
        <v>25</v>
      </c>
      <c r="W1" s="13" t="s">
        <v>26</v>
      </c>
      <c r="X1" s="13" t="s">
        <v>27</v>
      </c>
      <c r="Y1" s="13" t="s">
        <v>28</v>
      </c>
      <c r="Z1" s="13" t="s">
        <v>41</v>
      </c>
      <c r="AA1" s="13" t="s">
        <v>34</v>
      </c>
      <c r="AB1" s="13" t="s">
        <v>29</v>
      </c>
      <c r="AC1" s="13" t="s">
        <v>30</v>
      </c>
      <c r="AD1" s="13" t="s">
        <v>31</v>
      </c>
    </row>
    <row r="2" spans="1:30" x14ac:dyDescent="0.25">
      <c r="A2" s="13" t="str">
        <f>IF('punkt 3 - Projektøkonomi'!$B$2="","",'punkt 3 - Projektøkonomi'!$B$2)</f>
        <v/>
      </c>
      <c r="B2" s="13">
        <f>IF('punkt 3 - Projektøkonomi'!$B$17="","",'punkt 3 - Projektøkonomi'!$B$17)</f>
        <v>0</v>
      </c>
      <c r="C2" s="13">
        <f>IF('punkt 3 - Projektøkonomi'!$D$17="","",'punkt 3 - Projektøkonomi'!$D$17)</f>
        <v>0</v>
      </c>
      <c r="D2" s="13" t="str">
        <f>IF('punkt 3 - Projektøkonomi'!$F$17="","",'punkt 3 - Projektøkonomi'!$F$17)</f>
        <v/>
      </c>
      <c r="E2" s="13">
        <f>IF('punkt 3 - Projektøkonomi'!$F$24="","",'punkt 3 - Projektøkonomi'!$F$24)</f>
        <v>0</v>
      </c>
      <c r="F2" s="13">
        <f>IF('punkt 3 - Projektøkonomi'!$F$25="","",'punkt 3 - Projektøkonomi'!$F$25)</f>
        <v>0</v>
      </c>
      <c r="G2" s="13">
        <f>IF('punkt 3 - Projektøkonomi'!$F$26="","",'punkt 3 - Projektøkonomi'!$F$26)</f>
        <v>0</v>
      </c>
      <c r="H2" s="13">
        <f>IF('punkt 3 - Projektøkonomi'!$F$27="","",'punkt 3 - Projektøkonomi'!$F$27)</f>
        <v>0</v>
      </c>
      <c r="I2" s="13">
        <f>IF('punkt 3 - Projektøkonomi'!$F$30="","",'punkt 3 - Projektøkonomi'!$F$30)</f>
        <v>0</v>
      </c>
      <c r="J2" s="13" t="e">
        <f>IF('punkt 3 - Projektøkonomi'!#REF!="","",'punkt 3 - Projektøkonomi'!#REF!)</f>
        <v>#REF!</v>
      </c>
      <c r="K2" s="13" t="e">
        <f>IF('punkt 3 - Projektøkonomi'!#REF!="","",'punkt 3 - Projektøkonomi'!#REF!)</f>
        <v>#REF!</v>
      </c>
      <c r="L2" s="13" t="e">
        <f>IF('punkt 3 - Projektøkonomi'!#REF!="","",'punkt 3 - Projektøkonomi'!#REF!)</f>
        <v>#REF!</v>
      </c>
      <c r="M2" s="13" t="e">
        <f>IF('punkt 3 - Projektøkonomi'!#REF!="","",'punkt 3 - Projektøkonomi'!#REF!)</f>
        <v>#REF!</v>
      </c>
      <c r="N2" s="13">
        <f>IF('punkt 3 - Projektøkonomi'!$F$31="","",'punkt 3 - Projektøkonomi'!$F$31)</f>
        <v>0</v>
      </c>
      <c r="O2" s="13" t="e">
        <f>IF('punkt 3 - Projektøkonomi'!#REF!="","",'punkt 3 - Projektøkonomi'!#REF!)</f>
        <v>#REF!</v>
      </c>
      <c r="P2" s="13" t="str">
        <f>IF('punkt 3 - Projektøkonomi'!$A$39="","",'punkt 3 - Projektøkonomi'!$A$39)</f>
        <v/>
      </c>
      <c r="Q2" s="13" t="str">
        <f>IF('punkt 3 - Projektøkonomi'!$A$40="","",'punkt 3 - Projektøkonomi'!$A$40)</f>
        <v/>
      </c>
      <c r="R2" s="13" t="str">
        <f>IF(R1=R1,"","")</f>
        <v/>
      </c>
      <c r="S2" s="13" t="str">
        <f>IF('punkt 3 - Projektøkonomi'!$A$42="","",'punkt 3 - Projektøkonomi'!$A$42)</f>
        <v/>
      </c>
      <c r="T2" s="13" t="str">
        <f>IF('punkt 3 - Projektøkonomi'!$A$43="","",'punkt 3 - Projektøkonomi'!$A$43)</f>
        <v/>
      </c>
      <c r="U2" s="13" t="str">
        <f>IF('punkt 3 - Projektøkonomi'!$D$39="","",'punkt 3 - Projektøkonomi'!$D$39)</f>
        <v/>
      </c>
      <c r="V2" s="13" t="str">
        <f>IF('punkt 3 - Projektøkonomi'!$D$40="","",'punkt 3 - Projektøkonomi'!$D$40)</f>
        <v/>
      </c>
      <c r="W2" s="13" t="str">
        <f>IF(W1=W1,"","")</f>
        <v/>
      </c>
      <c r="X2" s="13" t="str">
        <f>IF('punkt 3 - Projektøkonomi'!$D$42="","",'punkt 3 - Projektøkonomi'!$D$42)</f>
        <v/>
      </c>
      <c r="Y2" s="13" t="str">
        <f>IF('punkt 3 - Projektøkonomi'!$D$43="","",'punkt 3 - Projektøkonomi'!$D$43)</f>
        <v/>
      </c>
      <c r="Z2" s="13" t="str">
        <f>IF('punkt 3 - Projektøkonomi'!$E$36="","",'punkt 3 - Projektøkonomi'!$E$36)</f>
        <v/>
      </c>
      <c r="AA2" s="13" t="str">
        <f>IF('punkt 3 - Projektøkonomi'!$F$36="","",'punkt 3 - Projektøkonomi'!$F$36)</f>
        <v/>
      </c>
      <c r="AB2" s="13" t="str">
        <f>IF('punkt 3 - Projektøkonomi'!$F$37="","",'punkt 3 - Projektøkonomi'!$F$37)</f>
        <v/>
      </c>
      <c r="AC2" s="13">
        <f>IF('punkt 3 - Projektøkonomi'!$F$44="","",'punkt 3 - Projektøkonomi'!$F$44)</f>
        <v>0</v>
      </c>
      <c r="AD2" s="13" t="str">
        <f>IF('punkt 3 - Projektøkonomi'!$F$49="","",'punkt 3 - Projektøkonomi'!$F$49)</f>
        <v/>
      </c>
    </row>
    <row r="5" spans="1:30" x14ac:dyDescent="0.25">
      <c r="F5" t="s">
        <v>75</v>
      </c>
      <c r="G5" t="s">
        <v>75</v>
      </c>
      <c r="H5" t="s">
        <v>75</v>
      </c>
      <c r="L5" t="s">
        <v>75</v>
      </c>
      <c r="M5" t="s">
        <v>75</v>
      </c>
      <c r="O5" t="s">
        <v>75</v>
      </c>
    </row>
    <row r="6" spans="1:30" x14ac:dyDescent="0.25">
      <c r="A6" s="13"/>
      <c r="B6" s="13"/>
      <c r="C6" s="13"/>
      <c r="D6" s="13"/>
    </row>
    <row r="7" spans="1:30" x14ac:dyDescent="0.25">
      <c r="A7" s="13"/>
      <c r="B7" s="13"/>
      <c r="C7" s="13"/>
      <c r="D7" s="13"/>
    </row>
    <row r="8" spans="1:30" x14ac:dyDescent="0.25">
      <c r="A8" s="13"/>
      <c r="B8" s="13"/>
      <c r="C8" s="13"/>
      <c r="D8" s="13"/>
    </row>
    <row r="9" spans="1:30" x14ac:dyDescent="0.25">
      <c r="A9" s="13"/>
      <c r="B9" s="13"/>
      <c r="C9" s="13"/>
      <c r="D9" s="13"/>
    </row>
    <row r="10" spans="1:30" x14ac:dyDescent="0.25">
      <c r="A10" s="13"/>
      <c r="B10" s="13"/>
      <c r="C10" s="13"/>
      <c r="D10" s="13"/>
    </row>
    <row r="11" spans="1:30" x14ac:dyDescent="0.25">
      <c r="A11" s="13"/>
      <c r="B11" s="13"/>
      <c r="C11" s="13"/>
      <c r="D11" s="13"/>
    </row>
    <row r="12" spans="1:30" x14ac:dyDescent="0.25">
      <c r="A12" s="13"/>
      <c r="B12" s="13"/>
      <c r="C12" s="13"/>
      <c r="D12" s="13"/>
    </row>
    <row r="13" spans="1:30" x14ac:dyDescent="0.25">
      <c r="A13" s="13"/>
      <c r="B13" s="13"/>
      <c r="C13" s="13"/>
      <c r="D13" s="13"/>
    </row>
    <row r="14" spans="1:30" x14ac:dyDescent="0.25">
      <c r="A14" s="13"/>
      <c r="B14" s="13"/>
      <c r="C14" s="13"/>
      <c r="D14" s="13"/>
    </row>
    <row r="15" spans="1:30" x14ac:dyDescent="0.25">
      <c r="A15" s="13"/>
      <c r="B15" s="13"/>
      <c r="C15" s="13"/>
      <c r="D15" s="13"/>
    </row>
    <row r="16" spans="1:30" x14ac:dyDescent="0.25">
      <c r="A16" s="13"/>
      <c r="B16" s="13"/>
      <c r="C16" s="13"/>
      <c r="D16" s="13"/>
    </row>
    <row r="17" spans="1:4" x14ac:dyDescent="0.25">
      <c r="A17" s="13"/>
      <c r="B17" s="13"/>
      <c r="C17" s="13"/>
      <c r="D17" s="13"/>
    </row>
    <row r="18" spans="1:4" x14ac:dyDescent="0.25">
      <c r="A18" s="13"/>
      <c r="B18" s="13"/>
      <c r="C18" s="13"/>
      <c r="D18" s="13"/>
    </row>
    <row r="19" spans="1:4" x14ac:dyDescent="0.25">
      <c r="A19" s="13"/>
      <c r="B19" s="13"/>
      <c r="C19" s="13"/>
      <c r="D19" s="13"/>
    </row>
    <row r="20" spans="1:4" x14ac:dyDescent="0.25">
      <c r="A20" s="13"/>
      <c r="B20" s="13"/>
      <c r="C20" s="13"/>
      <c r="D20" s="13"/>
    </row>
    <row r="21" spans="1:4" x14ac:dyDescent="0.25">
      <c r="A21" s="13"/>
      <c r="B21" s="13"/>
      <c r="C21" s="13"/>
      <c r="D21" s="13"/>
    </row>
    <row r="22" spans="1:4" x14ac:dyDescent="0.25">
      <c r="A22" s="13"/>
      <c r="B22" s="13"/>
      <c r="C22" s="13"/>
      <c r="D22" s="13"/>
    </row>
    <row r="23" spans="1:4" x14ac:dyDescent="0.25">
      <c r="A23" s="13"/>
      <c r="B23" s="13"/>
      <c r="C23" s="13"/>
      <c r="D23" s="13"/>
    </row>
    <row r="24" spans="1:4" x14ac:dyDescent="0.25">
      <c r="A24" s="13"/>
      <c r="B24" s="13"/>
      <c r="C24" s="13"/>
      <c r="D24" s="13"/>
    </row>
    <row r="25" spans="1:4" x14ac:dyDescent="0.25">
      <c r="A25" s="13"/>
      <c r="B25" s="13"/>
      <c r="C25" s="13"/>
      <c r="D25"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Mette Trudsø Kruse</cp:lastModifiedBy>
  <cp:lastPrinted>2025-03-27T07:51:51Z</cp:lastPrinted>
  <dcterms:created xsi:type="dcterms:W3CDTF">2012-01-05T13:41:42Z</dcterms:created>
  <dcterms:modified xsi:type="dcterms:W3CDTF">2025-03-28T07:43:23Z</dcterms:modified>
</cp:coreProperties>
</file>